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miIsobe\OneDrive\デスクトップ\"/>
    </mc:Choice>
  </mc:AlternateContent>
  <bookViews>
    <workbookView xWindow="0" yWindow="0" windowWidth="0" windowHeight="0" activeTab="3"/>
  </bookViews>
  <sheets>
    <sheet name="会計報告202412" sheetId="63" r:id="rId1"/>
    <sheet name="会計報告202501" sheetId="52" r:id="rId2"/>
    <sheet name="会計報告202502" sheetId="64" r:id="rId3"/>
    <sheet name="会計報告202503" sheetId="66" r:id="rId4"/>
    <sheet name="Sheet1" sheetId="65" r:id="rId5"/>
  </sheets>
  <externalReferences>
    <externalReference r:id="rId6"/>
  </externalReferences>
  <definedNames>
    <definedName name="_xlnm.Print_Area" localSheetId="0">会計報告202412!$A$1:$J$117</definedName>
    <definedName name="_xlnm.Print_Area" localSheetId="1">会計報告202501!$A:$J</definedName>
    <definedName name="_xlnm.Print_Area" localSheetId="2">会計報告202502!$A:$J</definedName>
    <definedName name="_xlnm.Print_Area" localSheetId="3">会計報告202503!$A:$J</definedName>
    <definedName name="_xlnm.Print_Titles" localSheetId="0">会計報告202412!$1:$2</definedName>
    <definedName name="_xlnm.Print_Titles" localSheetId="1">会計報告202501!$1:$2</definedName>
    <definedName name="_xlnm.Print_Titles" localSheetId="2">会計報告202502!$1:$2</definedName>
    <definedName name="_xlnm.Print_Titles" localSheetId="3">会計報告202503!$1:$2</definedName>
    <definedName name="委員会項目">[1]項目!$C$1:$C$13</definedName>
    <definedName name="勘定科目">[1]項目!$A$1:$A$77</definedName>
    <definedName name="月">[1]項目!$E$1:$E$12</definedName>
    <definedName name="献金者">[1]項目!$D$2:$D$60</definedName>
    <definedName name="日">[1]項目!$F$1:$F$31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66" l="1"/>
  <c r="H70" i="66"/>
  <c r="H76" i="66"/>
  <c r="H77" i="66"/>
  <c r="H78" i="66"/>
  <c r="H67" i="66"/>
  <c r="H68" i="66"/>
  <c r="H69" i="66"/>
  <c r="H72" i="66"/>
  <c r="H73" i="66"/>
  <c r="H74" i="66"/>
  <c r="H75" i="66"/>
  <c r="H62" i="66"/>
  <c r="H63" i="66"/>
  <c r="H64" i="66"/>
  <c r="H65" i="66"/>
  <c r="H66" i="66"/>
  <c r="G37" i="66"/>
  <c r="F21" i="64"/>
  <c r="E106" i="64"/>
  <c r="E102" i="64"/>
  <c r="E94" i="64"/>
  <c r="E54" i="64"/>
  <c r="E55" i="64" s="1"/>
  <c r="E14" i="64"/>
  <c r="E8" i="64"/>
  <c r="E15" i="64" s="1"/>
  <c r="E57" i="64" s="1"/>
  <c r="E106" i="52"/>
  <c r="E102" i="52"/>
  <c r="E94" i="52"/>
  <c r="E54" i="52"/>
  <c r="E55" i="52" s="1"/>
  <c r="E14" i="52"/>
  <c r="E8" i="52"/>
  <c r="E15" i="52" s="1"/>
  <c r="E57" i="52" s="1"/>
  <c r="E91" i="66"/>
  <c r="E100" i="66"/>
  <c r="F100" i="66"/>
  <c r="G99" i="66"/>
  <c r="G98" i="66"/>
  <c r="G97" i="66"/>
  <c r="G96" i="66"/>
  <c r="G95" i="66"/>
  <c r="G100" i="66" s="1"/>
  <c r="G91" i="66"/>
  <c r="F91" i="66"/>
  <c r="H90" i="66"/>
  <c r="H89" i="66"/>
  <c r="H88" i="66"/>
  <c r="G87" i="66"/>
  <c r="F87" i="66"/>
  <c r="E87" i="66"/>
  <c r="H86" i="66"/>
  <c r="H85" i="66"/>
  <c r="H84" i="66"/>
  <c r="H83" i="66"/>
  <c r="G79" i="66"/>
  <c r="F79" i="66"/>
  <c r="E79" i="66"/>
  <c r="H79" i="66"/>
  <c r="F54" i="66"/>
  <c r="E54" i="66"/>
  <c r="E55" i="66" s="1"/>
  <c r="H53" i="66"/>
  <c r="G52" i="66"/>
  <c r="H52" i="66" s="1"/>
  <c r="G51" i="66"/>
  <c r="G50" i="66"/>
  <c r="H50" i="66" s="1"/>
  <c r="F50" i="66"/>
  <c r="H49" i="66"/>
  <c r="H48" i="66"/>
  <c r="H47" i="66"/>
  <c r="H46" i="66"/>
  <c r="H45" i="66"/>
  <c r="H44" i="66"/>
  <c r="H43" i="66"/>
  <c r="H42" i="66"/>
  <c r="H41" i="66"/>
  <c r="H40" i="66"/>
  <c r="H39" i="66"/>
  <c r="H38" i="66"/>
  <c r="H37" i="66"/>
  <c r="F37" i="66"/>
  <c r="H36" i="66"/>
  <c r="H35" i="66"/>
  <c r="H34" i="66"/>
  <c r="G33" i="66"/>
  <c r="H33" i="66" s="1"/>
  <c r="F33" i="66"/>
  <c r="H32" i="66"/>
  <c r="H31" i="66"/>
  <c r="H30" i="66"/>
  <c r="H29" i="66"/>
  <c r="H28" i="66"/>
  <c r="H27" i="66"/>
  <c r="H26" i="66"/>
  <c r="G25" i="66"/>
  <c r="H25" i="66" s="1"/>
  <c r="F25" i="66"/>
  <c r="H24" i="66"/>
  <c r="H23" i="66"/>
  <c r="H22" i="66"/>
  <c r="G21" i="66"/>
  <c r="H21" i="66" s="1"/>
  <c r="F21" i="66"/>
  <c r="H20" i="66"/>
  <c r="H19" i="66"/>
  <c r="H18" i="66"/>
  <c r="G14" i="66"/>
  <c r="F14" i="66"/>
  <c r="E14" i="66"/>
  <c r="H13" i="66"/>
  <c r="H12" i="66"/>
  <c r="H11" i="66"/>
  <c r="H10" i="66"/>
  <c r="H9" i="66"/>
  <c r="G8" i="66"/>
  <c r="F8" i="66"/>
  <c r="E8" i="66"/>
  <c r="E15" i="66" s="1"/>
  <c r="H7" i="66"/>
  <c r="H6" i="66"/>
  <c r="H5" i="66"/>
  <c r="H72" i="64"/>
  <c r="H73" i="64"/>
  <c r="H74" i="64"/>
  <c r="H75" i="64"/>
  <c r="H76" i="64"/>
  <c r="H77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3" i="64"/>
  <c r="H63" i="64"/>
  <c r="H64" i="64"/>
  <c r="H65" i="64"/>
  <c r="H66" i="64"/>
  <c r="H67" i="64"/>
  <c r="H68" i="64"/>
  <c r="H69" i="64"/>
  <c r="H62" i="64"/>
  <c r="E115" i="64"/>
  <c r="F115" i="64"/>
  <c r="G114" i="64"/>
  <c r="G113" i="64"/>
  <c r="G112" i="64"/>
  <c r="G111" i="64"/>
  <c r="G110" i="64"/>
  <c r="G115" i="64" s="1"/>
  <c r="G106" i="64"/>
  <c r="F106" i="64"/>
  <c r="H105" i="64"/>
  <c r="H104" i="64"/>
  <c r="H103" i="64"/>
  <c r="G102" i="64"/>
  <c r="F102" i="64"/>
  <c r="H101" i="64"/>
  <c r="H100" i="64"/>
  <c r="H99" i="64"/>
  <c r="H98" i="64"/>
  <c r="G94" i="64"/>
  <c r="F94" i="64"/>
  <c r="H94" i="64"/>
  <c r="F54" i="64"/>
  <c r="H53" i="64"/>
  <c r="G52" i="64"/>
  <c r="H52" i="64" s="1"/>
  <c r="G51" i="64"/>
  <c r="G50" i="64"/>
  <c r="H50" i="64" s="1"/>
  <c r="F50" i="64"/>
  <c r="H49" i="64"/>
  <c r="H48" i="64"/>
  <c r="H47" i="64"/>
  <c r="H46" i="64"/>
  <c r="H45" i="64"/>
  <c r="H44" i="64"/>
  <c r="H43" i="64"/>
  <c r="H42" i="64"/>
  <c r="H41" i="64"/>
  <c r="H40" i="64"/>
  <c r="H39" i="64"/>
  <c r="H38" i="64"/>
  <c r="G37" i="64"/>
  <c r="H37" i="64" s="1"/>
  <c r="F37" i="64"/>
  <c r="H36" i="64"/>
  <c r="H35" i="64"/>
  <c r="H34" i="64"/>
  <c r="G33" i="64"/>
  <c r="H33" i="64" s="1"/>
  <c r="F33" i="64"/>
  <c r="H32" i="64"/>
  <c r="H31" i="64"/>
  <c r="H30" i="64"/>
  <c r="H29" i="64"/>
  <c r="H28" i="64"/>
  <c r="H27" i="64"/>
  <c r="H26" i="64"/>
  <c r="G25" i="64"/>
  <c r="H25" i="64" s="1"/>
  <c r="F25" i="64"/>
  <c r="H24" i="64"/>
  <c r="H23" i="64"/>
  <c r="H22" i="64"/>
  <c r="G21" i="64"/>
  <c r="H21" i="64" s="1"/>
  <c r="H20" i="64"/>
  <c r="H19" i="64"/>
  <c r="H18" i="64"/>
  <c r="G14" i="64"/>
  <c r="F14" i="64"/>
  <c r="H13" i="64"/>
  <c r="H12" i="64"/>
  <c r="H11" i="64"/>
  <c r="H10" i="64"/>
  <c r="H9" i="64"/>
  <c r="G8" i="64"/>
  <c r="F8" i="64"/>
  <c r="H7" i="64"/>
  <c r="H6" i="64"/>
  <c r="H5" i="64"/>
  <c r="H63" i="52"/>
  <c r="H64" i="52"/>
  <c r="H65" i="52"/>
  <c r="H66" i="52"/>
  <c r="H67" i="52"/>
  <c r="H68" i="52"/>
  <c r="H69" i="52"/>
  <c r="H70" i="52"/>
  <c r="H62" i="52"/>
  <c r="H71" i="63"/>
  <c r="H62" i="63"/>
  <c r="H63" i="63"/>
  <c r="H64" i="63"/>
  <c r="H65" i="63"/>
  <c r="H66" i="63"/>
  <c r="H67" i="63"/>
  <c r="H68" i="63"/>
  <c r="H69" i="63"/>
  <c r="H70" i="63"/>
  <c r="H72" i="63"/>
  <c r="H73" i="63"/>
  <c r="E117" i="63"/>
  <c r="F117" i="63"/>
  <c r="G116" i="63"/>
  <c r="G115" i="63"/>
  <c r="G114" i="63"/>
  <c r="G113" i="63"/>
  <c r="G112" i="63"/>
  <c r="G117" i="63" s="1"/>
  <c r="G108" i="63"/>
  <c r="F108" i="63"/>
  <c r="E108" i="63"/>
  <c r="H107" i="63"/>
  <c r="H106" i="63"/>
  <c r="H105" i="63"/>
  <c r="G104" i="63"/>
  <c r="F104" i="63"/>
  <c r="E104" i="63"/>
  <c r="H103" i="63"/>
  <c r="H102" i="63"/>
  <c r="H101" i="63"/>
  <c r="H100" i="63"/>
  <c r="H99" i="63"/>
  <c r="G95" i="63"/>
  <c r="F95" i="63"/>
  <c r="E95" i="63"/>
  <c r="H94" i="63"/>
  <c r="H93" i="63"/>
  <c r="H92" i="63"/>
  <c r="H91" i="63"/>
  <c r="H90" i="63"/>
  <c r="H89" i="63"/>
  <c r="H88" i="63"/>
  <c r="H87" i="63"/>
  <c r="H86" i="63"/>
  <c r="H85" i="63"/>
  <c r="H84" i="63"/>
  <c r="H83" i="63"/>
  <c r="H82" i="63"/>
  <c r="H81" i="63"/>
  <c r="H80" i="63"/>
  <c r="H79" i="63"/>
  <c r="H78" i="63"/>
  <c r="H77" i="63"/>
  <c r="H76" i="63"/>
  <c r="H75" i="63"/>
  <c r="H74" i="63"/>
  <c r="H95" i="63"/>
  <c r="F54" i="63"/>
  <c r="E54" i="63"/>
  <c r="E55" i="63" s="1"/>
  <c r="H53" i="63"/>
  <c r="G52" i="63"/>
  <c r="H52" i="63" s="1"/>
  <c r="G51" i="63"/>
  <c r="G50" i="63"/>
  <c r="H50" i="63" s="1"/>
  <c r="F50" i="63"/>
  <c r="H49" i="63"/>
  <c r="H48" i="63"/>
  <c r="H47" i="63"/>
  <c r="H46" i="63"/>
  <c r="H45" i="63"/>
  <c r="H44" i="63"/>
  <c r="H43" i="63"/>
  <c r="H42" i="63"/>
  <c r="H41" i="63"/>
  <c r="H40" i="63"/>
  <c r="H39" i="63"/>
  <c r="H38" i="63"/>
  <c r="G37" i="63"/>
  <c r="H37" i="63" s="1"/>
  <c r="F37" i="63"/>
  <c r="H36" i="63"/>
  <c r="H35" i="63"/>
  <c r="H34" i="63"/>
  <c r="G33" i="63"/>
  <c r="H33" i="63" s="1"/>
  <c r="F33" i="63"/>
  <c r="H32" i="63"/>
  <c r="H31" i="63"/>
  <c r="H30" i="63"/>
  <c r="H29" i="63"/>
  <c r="H28" i="63"/>
  <c r="H27" i="63"/>
  <c r="H26" i="63"/>
  <c r="G25" i="63"/>
  <c r="H25" i="63" s="1"/>
  <c r="F25" i="63"/>
  <c r="H24" i="63"/>
  <c r="H23" i="63"/>
  <c r="H22" i="63"/>
  <c r="G21" i="63"/>
  <c r="H21" i="63" s="1"/>
  <c r="F21" i="63"/>
  <c r="H20" i="63"/>
  <c r="H19" i="63"/>
  <c r="H18" i="63"/>
  <c r="G14" i="63"/>
  <c r="F14" i="63"/>
  <c r="E14" i="63"/>
  <c r="H13" i="63"/>
  <c r="H12" i="63"/>
  <c r="H11" i="63"/>
  <c r="H10" i="63"/>
  <c r="H9" i="63"/>
  <c r="G8" i="63"/>
  <c r="F8" i="63"/>
  <c r="E8" i="63"/>
  <c r="E15" i="63" s="1"/>
  <c r="E57" i="63" s="1"/>
  <c r="H7" i="63"/>
  <c r="H6" i="63"/>
  <c r="H5" i="63"/>
  <c r="E57" i="66" l="1"/>
  <c r="H8" i="66"/>
  <c r="F15" i="66"/>
  <c r="G15" i="66"/>
  <c r="H14" i="66"/>
  <c r="G54" i="66"/>
  <c r="H51" i="66"/>
  <c r="F55" i="66"/>
  <c r="H8" i="64"/>
  <c r="F15" i="64"/>
  <c r="G15" i="64"/>
  <c r="H14" i="64"/>
  <c r="G54" i="64"/>
  <c r="H51" i="64"/>
  <c r="F55" i="64"/>
  <c r="H8" i="63"/>
  <c r="F15" i="63"/>
  <c r="G15" i="63"/>
  <c r="H14" i="63"/>
  <c r="G54" i="63"/>
  <c r="H51" i="63"/>
  <c r="F55" i="63"/>
  <c r="E115" i="52"/>
  <c r="F115" i="52"/>
  <c r="G114" i="52"/>
  <c r="G113" i="52"/>
  <c r="G112" i="52"/>
  <c r="G111" i="52"/>
  <c r="G110" i="52"/>
  <c r="G115" i="52" s="1"/>
  <c r="G106" i="52"/>
  <c r="F106" i="52"/>
  <c r="H105" i="52"/>
  <c r="H104" i="52"/>
  <c r="H103" i="52"/>
  <c r="G102" i="52"/>
  <c r="F102" i="52"/>
  <c r="H101" i="52"/>
  <c r="H100" i="52"/>
  <c r="H99" i="52"/>
  <c r="H98" i="52"/>
  <c r="G94" i="52"/>
  <c r="F94" i="52"/>
  <c r="H93" i="52"/>
  <c r="H91" i="52"/>
  <c r="H90" i="52"/>
  <c r="H89" i="52"/>
  <c r="H88" i="52"/>
  <c r="H87" i="52"/>
  <c r="H86" i="52"/>
  <c r="H85" i="52"/>
  <c r="H84" i="52"/>
  <c r="H83" i="52"/>
  <c r="H82" i="52"/>
  <c r="H81" i="52"/>
  <c r="H80" i="52"/>
  <c r="H79" i="52"/>
  <c r="H78" i="52"/>
  <c r="H77" i="52"/>
  <c r="H76" i="52"/>
  <c r="H75" i="52"/>
  <c r="H74" i="52"/>
  <c r="H73" i="52"/>
  <c r="H72" i="52"/>
  <c r="H71" i="52"/>
  <c r="H94" i="52"/>
  <c r="F54" i="52"/>
  <c r="H53" i="52"/>
  <c r="G52" i="52"/>
  <c r="H52" i="52" s="1"/>
  <c r="G51" i="52"/>
  <c r="G50" i="52"/>
  <c r="H50" i="52" s="1"/>
  <c r="F50" i="52"/>
  <c r="H49" i="52"/>
  <c r="H48" i="52"/>
  <c r="H47" i="52"/>
  <c r="H46" i="52"/>
  <c r="H45" i="52"/>
  <c r="H44" i="52"/>
  <c r="H43" i="52"/>
  <c r="H42" i="52"/>
  <c r="H41" i="52"/>
  <c r="H40" i="52"/>
  <c r="H39" i="52"/>
  <c r="H38" i="52"/>
  <c r="G37" i="52"/>
  <c r="H37" i="52" s="1"/>
  <c r="F37" i="52"/>
  <c r="H36" i="52"/>
  <c r="H35" i="52"/>
  <c r="H34" i="52"/>
  <c r="G33" i="52"/>
  <c r="H33" i="52" s="1"/>
  <c r="F33" i="52"/>
  <c r="H32" i="52"/>
  <c r="H31" i="52"/>
  <c r="H30" i="52"/>
  <c r="H29" i="52"/>
  <c r="H28" i="52"/>
  <c r="H27" i="52"/>
  <c r="H26" i="52"/>
  <c r="G25" i="52"/>
  <c r="H25" i="52" s="1"/>
  <c r="F25" i="52"/>
  <c r="H24" i="52"/>
  <c r="H23" i="52"/>
  <c r="H22" i="52"/>
  <c r="G21" i="52"/>
  <c r="H21" i="52" s="1"/>
  <c r="F21" i="52"/>
  <c r="H20" i="52"/>
  <c r="H19" i="52"/>
  <c r="H18" i="52"/>
  <c r="G14" i="52"/>
  <c r="F14" i="52"/>
  <c r="H13" i="52"/>
  <c r="H12" i="52"/>
  <c r="H11" i="52"/>
  <c r="H10" i="52"/>
  <c r="H9" i="52"/>
  <c r="G8" i="52"/>
  <c r="F8" i="52"/>
  <c r="H7" i="52"/>
  <c r="H6" i="52"/>
  <c r="H5" i="52"/>
  <c r="G55" i="66" l="1"/>
  <c r="H55" i="66" s="1"/>
  <c r="H54" i="66"/>
  <c r="G57" i="66"/>
  <c r="H15" i="66"/>
  <c r="F57" i="66"/>
  <c r="G55" i="64"/>
  <c r="H55" i="64" s="1"/>
  <c r="H54" i="64"/>
  <c r="G57" i="64"/>
  <c r="H15" i="64"/>
  <c r="F57" i="64"/>
  <c r="G55" i="63"/>
  <c r="H55" i="63" s="1"/>
  <c r="H54" i="63"/>
  <c r="G57" i="63"/>
  <c r="H15" i="63"/>
  <c r="F57" i="63"/>
  <c r="H8" i="52"/>
  <c r="F15" i="52"/>
  <c r="G15" i="52"/>
  <c r="H14" i="52"/>
  <c r="G54" i="52"/>
  <c r="H51" i="52"/>
  <c r="F55" i="52"/>
  <c r="G55" i="52" l="1"/>
  <c r="H55" i="52" s="1"/>
  <c r="H54" i="52"/>
  <c r="G57" i="52"/>
  <c r="H15" i="52"/>
  <c r="F57" i="52"/>
</calcChain>
</file>

<file path=xl/sharedStrings.xml><?xml version="1.0" encoding="utf-8"?>
<sst xmlns="http://schemas.openxmlformats.org/spreadsheetml/2006/main" count="618" uniqueCount="198">
  <si>
    <t>横浜上野町教会　会計報告　（2025年1月）</t>
    <rPh sb="20" eb="21">
      <t>ガツ</t>
    </rPh>
    <phoneticPr fontId="24"/>
  </si>
  <si>
    <t>Ⅰ　一般会計</t>
    <rPh sb="2" eb="4">
      <t>イッパン</t>
    </rPh>
    <rPh sb="4" eb="6">
      <t>カイケイ</t>
    </rPh>
    <phoneticPr fontId="24"/>
  </si>
  <si>
    <t>収入の部</t>
    <rPh sb="0" eb="2">
      <t>シュウニュウ</t>
    </rPh>
    <rPh sb="3" eb="4">
      <t>ブ</t>
    </rPh>
    <phoneticPr fontId="24"/>
  </si>
  <si>
    <t>勘定科目</t>
  </si>
  <si>
    <t>2024年度
予算</t>
    <phoneticPr fontId="24"/>
  </si>
  <si>
    <t>12月実績</t>
    <phoneticPr fontId="24"/>
  </si>
  <si>
    <t>2024年度
累計</t>
    <phoneticPr fontId="24"/>
  </si>
  <si>
    <t>進捗状況</t>
  </si>
  <si>
    <t>内容</t>
  </si>
  <si>
    <t>維持献金</t>
  </si>
  <si>
    <t>什一献金</t>
  </si>
  <si>
    <t>39口</t>
    <rPh sb="2" eb="3">
      <t>クチ</t>
    </rPh>
    <phoneticPr fontId="24"/>
  </si>
  <si>
    <t>席上献金</t>
  </si>
  <si>
    <t>感謝献金</t>
  </si>
  <si>
    <t>6口</t>
    <rPh sb="1" eb="2">
      <t>クチ</t>
    </rPh>
    <phoneticPr fontId="24"/>
  </si>
  <si>
    <t>小計</t>
  </si>
  <si>
    <t>その他収入</t>
  </si>
  <si>
    <t>特別献金</t>
  </si>
  <si>
    <t>２６口  クリスマス献金　目標60万円</t>
    <rPh sb="2" eb="3">
      <t>クチ</t>
    </rPh>
    <rPh sb="10" eb="12">
      <t>ケンキン</t>
    </rPh>
    <rPh sb="13" eb="15">
      <t>モクヒョウ</t>
    </rPh>
    <rPh sb="17" eb="19">
      <t>マンエン</t>
    </rPh>
    <phoneticPr fontId="24"/>
  </si>
  <si>
    <t>特別礼拝収入</t>
  </si>
  <si>
    <t>司式代</t>
    <rPh sb="0" eb="1">
      <t>ツカサ</t>
    </rPh>
    <rPh sb="1" eb="2">
      <t>シキ</t>
    </rPh>
    <rPh sb="2" eb="3">
      <t>ダイ</t>
    </rPh>
    <phoneticPr fontId="24"/>
  </si>
  <si>
    <t>補助金収入</t>
    <rPh sb="0" eb="3">
      <t>ホジョキン</t>
    </rPh>
    <rPh sb="3" eb="5">
      <t>シュウニュウ</t>
    </rPh>
    <phoneticPr fontId="24"/>
  </si>
  <si>
    <t>雑収入</t>
  </si>
  <si>
    <t>会場使用料　フードバンク　印刷機使用料</t>
    <rPh sb="0" eb="2">
      <t>カイジョウ</t>
    </rPh>
    <rPh sb="2" eb="5">
      <t>シヨウリョウ</t>
    </rPh>
    <rPh sb="13" eb="16">
      <t>インサツキ</t>
    </rPh>
    <rPh sb="16" eb="19">
      <t>シヨウリョウ</t>
    </rPh>
    <phoneticPr fontId="24"/>
  </si>
  <si>
    <t>積立金取崩収入</t>
    <rPh sb="0" eb="7">
      <t>ツミタテキントリクズシシュウニュウ</t>
    </rPh>
    <phoneticPr fontId="28"/>
  </si>
  <si>
    <t>一般会計収入合計</t>
  </si>
  <si>
    <t>支出の部</t>
    <rPh sb="0" eb="2">
      <t>シシュツ</t>
    </rPh>
    <rPh sb="3" eb="4">
      <t>ブ</t>
    </rPh>
    <phoneticPr fontId="24"/>
  </si>
  <si>
    <t>教団関係</t>
  </si>
  <si>
    <t>同盟教団負担金</t>
  </si>
  <si>
    <t>　７月～1２月分未払426,000円</t>
    <rPh sb="2" eb="3">
      <t>ガツ</t>
    </rPh>
    <rPh sb="6" eb="8">
      <t>ガツブン</t>
    </rPh>
    <rPh sb="8" eb="10">
      <t>ミバライ</t>
    </rPh>
    <rPh sb="17" eb="18">
      <t>エン</t>
    </rPh>
    <phoneticPr fontId="24"/>
  </si>
  <si>
    <t>教団宣教費</t>
  </si>
  <si>
    <t>その他教団費</t>
  </si>
  <si>
    <t>12月分未払2,250円</t>
    <phoneticPr fontId="24"/>
  </si>
  <si>
    <t>対外関係</t>
  </si>
  <si>
    <t>宣教区関連費</t>
  </si>
  <si>
    <t>神奈川伊豆宣教区　負担金　／　クリスマス献金</t>
    <rPh sb="0" eb="3">
      <t>カナガワ</t>
    </rPh>
    <rPh sb="3" eb="5">
      <t>イズ</t>
    </rPh>
    <rPh sb="5" eb="7">
      <t>センキョウ</t>
    </rPh>
    <rPh sb="7" eb="8">
      <t>ク</t>
    </rPh>
    <rPh sb="9" eb="12">
      <t>フタンキン</t>
    </rPh>
    <rPh sb="20" eb="22">
      <t>ケンキン</t>
    </rPh>
    <phoneticPr fontId="24"/>
  </si>
  <si>
    <t>寄附金費</t>
  </si>
  <si>
    <t>豊栄キリスト教会</t>
    <rPh sb="0" eb="2">
      <t>ホウエイ</t>
    </rPh>
    <rPh sb="6" eb="8">
      <t>キョウカイ</t>
    </rPh>
    <phoneticPr fontId="24"/>
  </si>
  <si>
    <t>宣教協力費</t>
  </si>
  <si>
    <t>宣教協力ファンド献金</t>
    <phoneticPr fontId="24"/>
  </si>
  <si>
    <t>人件費</t>
  </si>
  <si>
    <t>謝儀手当</t>
  </si>
  <si>
    <t>特別謝儀</t>
  </si>
  <si>
    <t>特別礼拝手当</t>
  </si>
  <si>
    <t>教職研修費</t>
  </si>
  <si>
    <t>退職積立金</t>
  </si>
  <si>
    <t>12月分未払5,000円</t>
    <phoneticPr fontId="24"/>
  </si>
  <si>
    <t>福利厚生費</t>
  </si>
  <si>
    <t>12月分未払い3,700円</t>
    <rPh sb="2" eb="4">
      <t>ガツブン</t>
    </rPh>
    <rPh sb="4" eb="6">
      <t>ミハラ</t>
    </rPh>
    <rPh sb="12" eb="13">
      <t>エン</t>
    </rPh>
    <phoneticPr fontId="24"/>
  </si>
  <si>
    <t>法定福利費</t>
  </si>
  <si>
    <t>社会保険料</t>
    <rPh sb="0" eb="2">
      <t>シャカイ</t>
    </rPh>
    <rPh sb="2" eb="5">
      <t>ホケンリョウ</t>
    </rPh>
    <phoneticPr fontId="24"/>
  </si>
  <si>
    <t>活動費</t>
  </si>
  <si>
    <t>伝道費</t>
  </si>
  <si>
    <t>教会学校活動費</t>
  </si>
  <si>
    <t>交わり費</t>
  </si>
  <si>
    <t>お歳暮</t>
    <rPh sb="1" eb="3">
      <t>セイボ</t>
    </rPh>
    <phoneticPr fontId="24"/>
  </si>
  <si>
    <t>管理費</t>
  </si>
  <si>
    <t>消耗品費</t>
  </si>
  <si>
    <t>通信費</t>
  </si>
  <si>
    <t>電話・インターネット、郵便等</t>
    <rPh sb="0" eb="2">
      <t>デンワ</t>
    </rPh>
    <rPh sb="11" eb="13">
      <t>ユウビン</t>
    </rPh>
    <rPh sb="13" eb="14">
      <t>トウ</t>
    </rPh>
    <phoneticPr fontId="24"/>
  </si>
  <si>
    <t>水道光熱費</t>
  </si>
  <si>
    <t>交通費</t>
  </si>
  <si>
    <t>修繕費</t>
  </si>
  <si>
    <t>車両費</t>
  </si>
  <si>
    <t>公租公課</t>
  </si>
  <si>
    <t>地代家賃</t>
  </si>
  <si>
    <t>損害保険料</t>
  </si>
  <si>
    <t>リース料</t>
  </si>
  <si>
    <t>コピー機リース料</t>
    <rPh sb="3" eb="4">
      <t>キ</t>
    </rPh>
    <rPh sb="7" eb="8">
      <t>リョウ</t>
    </rPh>
    <phoneticPr fontId="24"/>
  </si>
  <si>
    <t>備品費</t>
  </si>
  <si>
    <t>献金台</t>
    <rPh sb="0" eb="2">
      <t>ケンキン</t>
    </rPh>
    <rPh sb="2" eb="3">
      <t>ダイ</t>
    </rPh>
    <phoneticPr fontId="24"/>
  </si>
  <si>
    <t>雑費</t>
  </si>
  <si>
    <t>振込手数料、税理士報酬、事務員報酬</t>
    <rPh sb="12" eb="14">
      <t>ジム</t>
    </rPh>
    <rPh sb="14" eb="15">
      <t>イン</t>
    </rPh>
    <rPh sb="15" eb="17">
      <t>ホウシュウ</t>
    </rPh>
    <phoneticPr fontId="24"/>
  </si>
  <si>
    <t>積立繰入</t>
  </si>
  <si>
    <t>積立金支出</t>
  </si>
  <si>
    <t>ユースパスター繰入</t>
  </si>
  <si>
    <t>新会堂繰入</t>
  </si>
  <si>
    <t>一般会計支出合計</t>
  </si>
  <si>
    <t>　未払金合計436,950円</t>
    <rPh sb="1" eb="4">
      <t>ミバライキン</t>
    </rPh>
    <rPh sb="4" eb="6">
      <t>ゴウケイ</t>
    </rPh>
    <rPh sb="13" eb="14">
      <t>エン</t>
    </rPh>
    <phoneticPr fontId="24"/>
  </si>
  <si>
    <t>一般会計　収支差</t>
    <rPh sb="5" eb="8">
      <t>シュウシサ</t>
    </rPh>
    <phoneticPr fontId="24"/>
  </si>
  <si>
    <t>Ⅱ　指定献金</t>
    <rPh sb="2" eb="6">
      <t>シテイケンキン</t>
    </rPh>
    <phoneticPr fontId="24"/>
  </si>
  <si>
    <t xml:space="preserve">
</t>
    <phoneticPr fontId="24"/>
  </si>
  <si>
    <t>前月残高</t>
    <rPh sb="0" eb="4">
      <t>ゼンゲツザンダカ</t>
    </rPh>
    <phoneticPr fontId="24"/>
  </si>
  <si>
    <t>12月献金額</t>
    <rPh sb="3" eb="6">
      <t>ケンキンガク</t>
    </rPh>
    <phoneticPr fontId="24"/>
  </si>
  <si>
    <t>12月実施額</t>
    <rPh sb="3" eb="5">
      <t>ジッシ</t>
    </rPh>
    <rPh sb="5" eb="6">
      <t>ガク</t>
    </rPh>
    <phoneticPr fontId="24"/>
  </si>
  <si>
    <t>次月繰越</t>
    <rPh sb="0" eb="2">
      <t>ジゲツ</t>
    </rPh>
    <rPh sb="2" eb="4">
      <t>クリコシ</t>
    </rPh>
    <phoneticPr fontId="17"/>
  </si>
  <si>
    <t>備考</t>
    <rPh sb="0" eb="2">
      <t>ビコウ</t>
    </rPh>
    <phoneticPr fontId="24"/>
  </si>
  <si>
    <t>ケイティ師</t>
    <rPh sb="4" eb="5">
      <t>シ</t>
    </rPh>
    <phoneticPr fontId="24"/>
  </si>
  <si>
    <t>チャペルコンサート</t>
  </si>
  <si>
    <t>どんぐりの会</t>
  </si>
  <si>
    <t>ノートＰＣ</t>
  </si>
  <si>
    <t>ひまわり</t>
  </si>
  <si>
    <t>教会学校</t>
  </si>
  <si>
    <t>結城師</t>
  </si>
  <si>
    <t>国外宣教献金</t>
  </si>
  <si>
    <t>国内宣教献金</t>
  </si>
  <si>
    <t>柴田師</t>
  </si>
  <si>
    <t>読谷</t>
  </si>
  <si>
    <t>浜岡みのり姉</t>
  </si>
  <si>
    <t>富平教会交流</t>
  </si>
  <si>
    <t>２１世紀キャンプ伝道</t>
  </si>
  <si>
    <t>小泉健師</t>
    <rPh sb="0" eb="2">
      <t>コイズミ</t>
    </rPh>
    <rPh sb="2" eb="3">
      <t>ケン</t>
    </rPh>
    <rPh sb="3" eb="4">
      <t>シ</t>
    </rPh>
    <phoneticPr fontId="24"/>
  </si>
  <si>
    <t>バイブルキャンプ場</t>
    <rPh sb="8" eb="9">
      <t>ジョウ</t>
    </rPh>
    <phoneticPr fontId="24"/>
  </si>
  <si>
    <t>謝恩デー献金</t>
    <rPh sb="0" eb="2">
      <t>シャオン</t>
    </rPh>
    <rPh sb="4" eb="6">
      <t>ケンキン</t>
    </rPh>
    <phoneticPr fontId="24"/>
  </si>
  <si>
    <t>PBA</t>
    <phoneticPr fontId="24"/>
  </si>
  <si>
    <t>青年（ユース）用楽器</t>
  </si>
  <si>
    <t>献身者献金</t>
    <rPh sb="0" eb="2">
      <t>ケンシン</t>
    </rPh>
    <rPh sb="2" eb="3">
      <t>シャ</t>
    </rPh>
    <rPh sb="3" eb="5">
      <t>ケンキン</t>
    </rPh>
    <phoneticPr fontId="24"/>
  </si>
  <si>
    <t>ＺＯＯＭ機器</t>
  </si>
  <si>
    <t>ペンテコステ宣教献金</t>
    <rPh sb="6" eb="8">
      <t>センキョウ</t>
    </rPh>
    <rPh sb="8" eb="10">
      <t>ケンキン</t>
    </rPh>
    <phoneticPr fontId="24"/>
  </si>
  <si>
    <t>演奏者謝礼</t>
    <rPh sb="0" eb="3">
      <t>エンソウシャ</t>
    </rPh>
    <rPh sb="3" eb="5">
      <t>シャレイ</t>
    </rPh>
    <phoneticPr fontId="24"/>
  </si>
  <si>
    <t>礼拝堂　説教者・司会者　椅子</t>
    <rPh sb="0" eb="3">
      <t>レイハイドウ</t>
    </rPh>
    <rPh sb="4" eb="6">
      <t>セッキョウ</t>
    </rPh>
    <rPh sb="6" eb="7">
      <t>シャ</t>
    </rPh>
    <rPh sb="8" eb="11">
      <t>シカイシャ</t>
    </rPh>
    <rPh sb="12" eb="14">
      <t>イス</t>
    </rPh>
    <phoneticPr fontId="24"/>
  </si>
  <si>
    <t>リース積立（クリスマスリース）</t>
  </si>
  <si>
    <t>車検代献金</t>
    <rPh sb="0" eb="2">
      <t>シャケン</t>
    </rPh>
    <rPh sb="2" eb="3">
      <t>ダイ</t>
    </rPh>
    <rPh sb="3" eb="5">
      <t>ケンキン</t>
    </rPh>
    <phoneticPr fontId="24"/>
  </si>
  <si>
    <t>世界宣教</t>
    <rPh sb="0" eb="2">
      <t>セカイ</t>
    </rPh>
    <rPh sb="2" eb="4">
      <t>センキョウ</t>
    </rPh>
    <phoneticPr fontId="24"/>
  </si>
  <si>
    <t>吉持先生</t>
    <rPh sb="0" eb="2">
      <t>ヨシモチ</t>
    </rPh>
    <rPh sb="2" eb="4">
      <t>センセイ</t>
    </rPh>
    <phoneticPr fontId="24"/>
  </si>
  <si>
    <t>70周年</t>
    <rPh sb="2" eb="4">
      <t>シュウネン</t>
    </rPh>
    <phoneticPr fontId="24"/>
  </si>
  <si>
    <t>柴田主悦</t>
    <rPh sb="0" eb="2">
      <t>シバタ</t>
    </rPh>
    <rPh sb="2" eb="3">
      <t>シュ</t>
    </rPh>
    <rPh sb="3" eb="4">
      <t>エツ</t>
    </rPh>
    <phoneticPr fontId="24"/>
  </si>
  <si>
    <t>トイレ手摺</t>
    <rPh sb="3" eb="5">
      <t>テスリ</t>
    </rPh>
    <phoneticPr fontId="24"/>
  </si>
  <si>
    <t>その他</t>
    <rPh sb="2" eb="3">
      <t>タ</t>
    </rPh>
    <phoneticPr fontId="24"/>
  </si>
  <si>
    <t>豊栄キリスト協会新会堂,教会墓地</t>
    <rPh sb="0" eb="1">
      <t>トヨ</t>
    </rPh>
    <rPh sb="1" eb="2">
      <t>エイ</t>
    </rPh>
    <rPh sb="6" eb="8">
      <t>キョウカイ</t>
    </rPh>
    <rPh sb="8" eb="11">
      <t>シンカイドウ</t>
    </rPh>
    <rPh sb="12" eb="14">
      <t>キョウカイ</t>
    </rPh>
    <rPh sb="14" eb="16">
      <t>ボチ</t>
    </rPh>
    <phoneticPr fontId="24"/>
  </si>
  <si>
    <t>ユースパスター</t>
    <phoneticPr fontId="24"/>
  </si>
  <si>
    <t>指定献金　合計</t>
    <rPh sb="0" eb="4">
      <t>シテイケンキン</t>
    </rPh>
    <rPh sb="5" eb="7">
      <t>ゴウケイ</t>
    </rPh>
    <phoneticPr fontId="24"/>
  </si>
  <si>
    <t>Ⅲ　新会堂会計</t>
    <rPh sb="2" eb="7">
      <t>シンカイドウカイケイ</t>
    </rPh>
    <phoneticPr fontId="24"/>
  </si>
  <si>
    <t>収入</t>
    <rPh sb="0" eb="2">
      <t>シュウニュウ</t>
    </rPh>
    <phoneticPr fontId="24"/>
  </si>
  <si>
    <t>新会堂献金</t>
    <rPh sb="0" eb="5">
      <t>シンカイドウケンキン</t>
    </rPh>
    <phoneticPr fontId="24"/>
  </si>
  <si>
    <t>新会堂２８口</t>
    <rPh sb="0" eb="3">
      <t>シンカイドウ</t>
    </rPh>
    <phoneticPr fontId="24"/>
  </si>
  <si>
    <t>会堂建築特別献金</t>
    <rPh sb="0" eb="8">
      <t>カイドウケンチクトクベツケンキン</t>
    </rPh>
    <phoneticPr fontId="24"/>
  </si>
  <si>
    <t>教会債引受</t>
    <rPh sb="0" eb="3">
      <t>キョウカイサイ</t>
    </rPh>
    <rPh sb="3" eb="5">
      <t>ヒキウケ</t>
    </rPh>
    <phoneticPr fontId="24"/>
  </si>
  <si>
    <t>一般会計繰入</t>
    <rPh sb="0" eb="2">
      <t>イッパン</t>
    </rPh>
    <rPh sb="2" eb="4">
      <t>カイケイ</t>
    </rPh>
    <rPh sb="4" eb="6">
      <t>クリイレ</t>
    </rPh>
    <phoneticPr fontId="24"/>
  </si>
  <si>
    <t>収入計</t>
    <rPh sb="0" eb="2">
      <t>シュウニュウ</t>
    </rPh>
    <rPh sb="2" eb="3">
      <t>ケイ</t>
    </rPh>
    <phoneticPr fontId="24"/>
  </si>
  <si>
    <t>支出</t>
    <rPh sb="0" eb="2">
      <t>シシュツ</t>
    </rPh>
    <phoneticPr fontId="24"/>
  </si>
  <si>
    <t>教会債返済</t>
    <rPh sb="0" eb="3">
      <t>キョウカイサイ</t>
    </rPh>
    <rPh sb="3" eb="5">
      <t>ヘンサイ</t>
    </rPh>
    <phoneticPr fontId="24"/>
  </si>
  <si>
    <t>融資返済</t>
    <rPh sb="0" eb="2">
      <t>ユウシ</t>
    </rPh>
    <rPh sb="2" eb="4">
      <t>ヘンサイ</t>
    </rPh>
    <phoneticPr fontId="24"/>
  </si>
  <si>
    <t>諸経費</t>
  </si>
  <si>
    <t>支出計</t>
    <rPh sb="0" eb="2">
      <t>シシュツ</t>
    </rPh>
    <rPh sb="2" eb="3">
      <t>ケイ</t>
    </rPh>
    <phoneticPr fontId="24"/>
  </si>
  <si>
    <t>Ⅳ　銀行口座残高</t>
    <rPh sb="2" eb="4">
      <t>ギンコウ</t>
    </rPh>
    <rPh sb="4" eb="6">
      <t>コウザ</t>
    </rPh>
    <rPh sb="6" eb="8">
      <t>ザンダカ</t>
    </rPh>
    <phoneticPr fontId="24"/>
  </si>
  <si>
    <t>11月</t>
    <rPh sb="2" eb="3">
      <t>ガツ</t>
    </rPh>
    <phoneticPr fontId="24"/>
  </si>
  <si>
    <t>12月</t>
    <rPh sb="2" eb="3">
      <t>ガツ</t>
    </rPh>
    <phoneticPr fontId="24"/>
  </si>
  <si>
    <t>差</t>
    <rPh sb="0" eb="1">
      <t>サ</t>
    </rPh>
    <phoneticPr fontId="24"/>
  </si>
  <si>
    <t>横浜銀行　一般</t>
    <rPh sb="0" eb="2">
      <t>ヨコハマ</t>
    </rPh>
    <rPh sb="2" eb="4">
      <t>ギンコウ</t>
    </rPh>
    <rPh sb="5" eb="7">
      <t>イッパン</t>
    </rPh>
    <phoneticPr fontId="24"/>
  </si>
  <si>
    <t>ゆうちょ一般</t>
    <rPh sb="4" eb="6">
      <t>イッパン</t>
    </rPh>
    <phoneticPr fontId="24"/>
  </si>
  <si>
    <t>ゆうちょ振替</t>
    <rPh sb="4" eb="6">
      <t>フリカエ</t>
    </rPh>
    <phoneticPr fontId="24"/>
  </si>
  <si>
    <t>横浜　新会堂</t>
    <rPh sb="0" eb="2">
      <t>ヨコハマ</t>
    </rPh>
    <rPh sb="3" eb="4">
      <t>シン</t>
    </rPh>
    <rPh sb="4" eb="5">
      <t>カイ</t>
    </rPh>
    <rPh sb="5" eb="6">
      <t>ドウ</t>
    </rPh>
    <phoneticPr fontId="24"/>
  </si>
  <si>
    <t>ゆうちょ　新会堂</t>
    <rPh sb="5" eb="6">
      <t>シン</t>
    </rPh>
    <rPh sb="6" eb="8">
      <t>カイドウ</t>
    </rPh>
    <phoneticPr fontId="24"/>
  </si>
  <si>
    <t>合計</t>
    <rPh sb="0" eb="2">
      <t>ゴウケイ</t>
    </rPh>
    <phoneticPr fontId="24"/>
  </si>
  <si>
    <t>2025年度
予算</t>
    <phoneticPr fontId="24"/>
  </si>
  <si>
    <t>1月実績</t>
    <phoneticPr fontId="24"/>
  </si>
  <si>
    <t>2025年度
累計</t>
    <phoneticPr fontId="24"/>
  </si>
  <si>
    <t>11口</t>
    <rPh sb="2" eb="3">
      <t>クチ</t>
    </rPh>
    <phoneticPr fontId="24"/>
  </si>
  <si>
    <t>8口</t>
    <rPh sb="1" eb="2">
      <t>クチ</t>
    </rPh>
    <phoneticPr fontId="24"/>
  </si>
  <si>
    <t>4口 ※2024年の指定献金「ｸﾘｽﾏｽ」5650円をこちらに振替</t>
    <rPh sb="1" eb="2">
      <t>クチ</t>
    </rPh>
    <rPh sb="8" eb="9">
      <t>ネン</t>
    </rPh>
    <rPh sb="10" eb="12">
      <t>シテイ</t>
    </rPh>
    <rPh sb="12" eb="14">
      <t>ケンキン</t>
    </rPh>
    <rPh sb="25" eb="26">
      <t>エン</t>
    </rPh>
    <rPh sb="31" eb="33">
      <t>フリカエ</t>
    </rPh>
    <phoneticPr fontId="24"/>
  </si>
  <si>
    <t>伊豆宣教区キャンプ補助</t>
    <rPh sb="0" eb="5">
      <t>イズセンキョウク</t>
    </rPh>
    <rPh sb="9" eb="11">
      <t>ホジョ</t>
    </rPh>
    <phoneticPr fontId="24"/>
  </si>
  <si>
    <t>会場費、宣教カレンダー</t>
    <rPh sb="0" eb="2">
      <t>カイジョウ</t>
    </rPh>
    <rPh sb="2" eb="3">
      <t>ヒ</t>
    </rPh>
    <rPh sb="4" eb="6">
      <t>センキョウ</t>
    </rPh>
    <phoneticPr fontId="24"/>
  </si>
  <si>
    <t>202５年度
累計</t>
    <phoneticPr fontId="24"/>
  </si>
  <si>
    <t>トイレ用品</t>
    <rPh sb="3" eb="5">
      <t>ヨウヒン</t>
    </rPh>
    <phoneticPr fontId="24"/>
  </si>
  <si>
    <t>電話・インターネット等</t>
    <rPh sb="0" eb="2">
      <t>デンワ</t>
    </rPh>
    <rPh sb="10" eb="11">
      <t>トウ</t>
    </rPh>
    <phoneticPr fontId="24"/>
  </si>
  <si>
    <t>コピー機、コーヒーマシン</t>
    <rPh sb="3" eb="4">
      <t>キ</t>
    </rPh>
    <phoneticPr fontId="24"/>
  </si>
  <si>
    <t>振込手数料、税理士報酬,浜銀ファイナンス等</t>
    <rPh sb="12" eb="14">
      <t>ハマギン</t>
    </rPh>
    <rPh sb="20" eb="21">
      <t>ナド</t>
    </rPh>
    <phoneticPr fontId="24"/>
  </si>
  <si>
    <t>1月献金額</t>
    <rPh sb="2" eb="5">
      <t>ケンキンガク</t>
    </rPh>
    <phoneticPr fontId="24"/>
  </si>
  <si>
    <t>1月実施額</t>
    <rPh sb="2" eb="4">
      <t>ジッシ</t>
    </rPh>
    <rPh sb="4" eb="5">
      <t>ガク</t>
    </rPh>
    <phoneticPr fontId="24"/>
  </si>
  <si>
    <t>トイレ手摺設置</t>
    <rPh sb="3" eb="7">
      <t>テスリセッチ</t>
    </rPh>
    <phoneticPr fontId="24"/>
  </si>
  <si>
    <t>トイレ手摺設置</t>
    <rPh sb="3" eb="5">
      <t>テスリ</t>
    </rPh>
    <rPh sb="5" eb="7">
      <t>セッチ</t>
    </rPh>
    <phoneticPr fontId="24"/>
  </si>
  <si>
    <t>新会堂９口</t>
    <rPh sb="0" eb="3">
      <t>シンカイドウ</t>
    </rPh>
    <phoneticPr fontId="24"/>
  </si>
  <si>
    <t>1月</t>
    <rPh sb="1" eb="2">
      <t>ガツ</t>
    </rPh>
    <phoneticPr fontId="24"/>
  </si>
  <si>
    <t>教会債の残高　　　\81,330,000</t>
    <phoneticPr fontId="24"/>
  </si>
  <si>
    <t>融資の残高　　　\109,502,000</t>
    <rPh sb="0" eb="2">
      <t>ユウシ</t>
    </rPh>
    <rPh sb="3" eb="5">
      <t>ザンダカ</t>
    </rPh>
    <phoneticPr fontId="24"/>
  </si>
  <si>
    <t>横浜上野町教会　会計報告　（2025年2月）</t>
    <rPh sb="20" eb="21">
      <t>ガツ</t>
    </rPh>
    <phoneticPr fontId="24"/>
  </si>
  <si>
    <t>２月実績</t>
    <phoneticPr fontId="24"/>
  </si>
  <si>
    <t>27口</t>
    <rPh sb="2" eb="3">
      <t>クチ</t>
    </rPh>
    <phoneticPr fontId="24"/>
  </si>
  <si>
    <t>7口</t>
    <rPh sb="1" eb="2">
      <t>クチ</t>
    </rPh>
    <phoneticPr fontId="24"/>
  </si>
  <si>
    <t>イースター献金</t>
    <rPh sb="5" eb="7">
      <t>ケンキン</t>
    </rPh>
    <phoneticPr fontId="24"/>
  </si>
  <si>
    <t>教研きょうき委員会交通費等補助</t>
    <rPh sb="0" eb="2">
      <t>キョウケン</t>
    </rPh>
    <rPh sb="6" eb="9">
      <t>イインカイ</t>
    </rPh>
    <rPh sb="9" eb="13">
      <t>コウツウヒトウ</t>
    </rPh>
    <rPh sb="13" eb="15">
      <t>ホジョ</t>
    </rPh>
    <phoneticPr fontId="24"/>
  </si>
  <si>
    <t>会場費、施設利用料</t>
    <rPh sb="0" eb="2">
      <t>カイジョウ</t>
    </rPh>
    <rPh sb="2" eb="3">
      <t>ヒ</t>
    </rPh>
    <rPh sb="4" eb="6">
      <t>シセツ</t>
    </rPh>
    <rPh sb="6" eb="9">
      <t>リヨウリョウ</t>
    </rPh>
    <phoneticPr fontId="24"/>
  </si>
  <si>
    <t>結婚祝い、成人祝福</t>
    <rPh sb="0" eb="2">
      <t>ケッコン</t>
    </rPh>
    <rPh sb="2" eb="3">
      <t>イワ</t>
    </rPh>
    <rPh sb="5" eb="7">
      <t>セイジン</t>
    </rPh>
    <rPh sb="7" eb="9">
      <t>シュクフク</t>
    </rPh>
    <phoneticPr fontId="24"/>
  </si>
  <si>
    <t>結婚式備品</t>
    <rPh sb="0" eb="3">
      <t>ケッコンシキ</t>
    </rPh>
    <rPh sb="3" eb="5">
      <t>ビヒン</t>
    </rPh>
    <phoneticPr fontId="24"/>
  </si>
  <si>
    <t>ピアノ調律</t>
    <rPh sb="3" eb="5">
      <t>チョウリツ</t>
    </rPh>
    <phoneticPr fontId="24"/>
  </si>
  <si>
    <t>振込手数料、税理士報酬、浜銀ファイナンス等、利息</t>
    <rPh sb="12" eb="14">
      <t>ハマギン</t>
    </rPh>
    <rPh sb="20" eb="21">
      <t>ナド</t>
    </rPh>
    <rPh sb="22" eb="24">
      <t>リソク</t>
    </rPh>
    <phoneticPr fontId="24"/>
  </si>
  <si>
    <t>２月献金額</t>
    <rPh sb="2" eb="5">
      <t>ケンキンガク</t>
    </rPh>
    <phoneticPr fontId="24"/>
  </si>
  <si>
    <t>２月実施額</t>
    <rPh sb="2" eb="4">
      <t>ジッシ</t>
    </rPh>
    <rPh sb="4" eb="5">
      <t>ガク</t>
    </rPh>
    <phoneticPr fontId="24"/>
  </si>
  <si>
    <t>トイレ手摺設置工事費　キクシマへ支払</t>
    <rPh sb="3" eb="5">
      <t>テスリ</t>
    </rPh>
    <rPh sb="5" eb="7">
      <t>セッチ</t>
    </rPh>
    <rPh sb="7" eb="9">
      <t>コウジ</t>
    </rPh>
    <rPh sb="9" eb="10">
      <t>ヒ</t>
    </rPh>
    <rPh sb="16" eb="18">
      <t>シハライ</t>
    </rPh>
    <phoneticPr fontId="24"/>
  </si>
  <si>
    <t>新会堂１８口</t>
    <rPh sb="0" eb="3">
      <t>シンカイドウ</t>
    </rPh>
    <phoneticPr fontId="24"/>
  </si>
  <si>
    <t>１月</t>
    <rPh sb="1" eb="2">
      <t>ガツ</t>
    </rPh>
    <phoneticPr fontId="24"/>
  </si>
  <si>
    <t>２月</t>
    <rPh sb="1" eb="2">
      <t>ガツ</t>
    </rPh>
    <phoneticPr fontId="24"/>
  </si>
  <si>
    <t>教会債の残高　　　\79,350,000</t>
    <phoneticPr fontId="24"/>
  </si>
  <si>
    <t>横浜上野町教会　会計報告　（2025年3月）</t>
    <rPh sb="20" eb="21">
      <t>ガツ</t>
    </rPh>
    <phoneticPr fontId="24"/>
  </si>
  <si>
    <t>3月実績</t>
    <phoneticPr fontId="24"/>
  </si>
  <si>
    <t>35口</t>
    <rPh sb="2" eb="3">
      <t>クチ</t>
    </rPh>
    <phoneticPr fontId="24"/>
  </si>
  <si>
    <t>ドウメイソウカイ</t>
    <phoneticPr fontId="24"/>
  </si>
  <si>
    <t>会場費、施設利用料､パンバザー、世の光､印税</t>
    <rPh sb="0" eb="2">
      <t>カイジョウ</t>
    </rPh>
    <rPh sb="2" eb="3">
      <t>ヒ</t>
    </rPh>
    <rPh sb="4" eb="6">
      <t>シセツ</t>
    </rPh>
    <rPh sb="6" eb="9">
      <t>リヨウリョウ</t>
    </rPh>
    <rPh sb="16" eb="17">
      <t>ヨ</t>
    </rPh>
    <rPh sb="18" eb="19">
      <t>ヒカリ</t>
    </rPh>
    <rPh sb="20" eb="22">
      <t>インゼイ</t>
    </rPh>
    <phoneticPr fontId="24"/>
  </si>
  <si>
    <t>夕食代</t>
    <rPh sb="0" eb="3">
      <t>ユウショクダイ</t>
    </rPh>
    <phoneticPr fontId="24"/>
  </si>
  <si>
    <t>カラーコーン</t>
    <phoneticPr fontId="24"/>
  </si>
  <si>
    <t>電話・スマートレター等</t>
    <rPh sb="0" eb="2">
      <t>デンワ</t>
    </rPh>
    <rPh sb="10" eb="11">
      <t>トウ</t>
    </rPh>
    <phoneticPr fontId="24"/>
  </si>
  <si>
    <t>さくら防災</t>
    <rPh sb="3" eb="5">
      <t>ボウサイ</t>
    </rPh>
    <phoneticPr fontId="24"/>
  </si>
  <si>
    <t>振込手数料、税理士報酬、浜銀ファイナンス等</t>
    <rPh sb="12" eb="14">
      <t>ハマギン</t>
    </rPh>
    <rPh sb="20" eb="21">
      <t>ナド</t>
    </rPh>
    <phoneticPr fontId="24"/>
  </si>
  <si>
    <t>3月献金額</t>
    <rPh sb="2" eb="5">
      <t>ケンキンガク</t>
    </rPh>
    <phoneticPr fontId="24"/>
  </si>
  <si>
    <t>3月実施額</t>
    <rPh sb="2" eb="4">
      <t>ジッシ</t>
    </rPh>
    <rPh sb="4" eb="5">
      <t>ガク</t>
    </rPh>
    <phoneticPr fontId="24"/>
  </si>
  <si>
    <t>新会堂２４口</t>
    <rPh sb="0" eb="3">
      <t>シンカイドウ</t>
    </rPh>
    <phoneticPr fontId="24"/>
  </si>
  <si>
    <t>3月</t>
    <rPh sb="1" eb="2">
      <t>ガツ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</si>
</sst>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&quot;＋&quot;\ #,##0_ ;&quot;▲&quot;\ #,##0_ ;#"/>
    <numFmt numFmtId="178" formatCode="#,###_ "/>
    <numFmt numFmtId="179" formatCode="&quot;＋&quot;#,##0_ ;&quot;▲&quot;#,##0_ ;&quot;－ &quot;#"/>
  </numFmts>
  <fonts count="4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Century"/>
      <family val="1"/>
    </font>
    <font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2"/>
      <color indexed="8"/>
      <name val="Century"/>
      <family val="1"/>
    </font>
    <font>
      <b/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9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36">
    <xf numFmtId="0" fontId="0" fillId="0" borderId="0">
      <alignment vertical="center"/>
    </xf>
    <xf numFmtId="0" fontId="16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6" fillId="0" borderId="0" xfId="1">
      <alignment vertical="center"/>
    </xf>
    <xf numFmtId="0" fontId="18" fillId="0" borderId="0" xfId="1" applyFont="1" applyAlignment="1">
      <alignment vertical="center" wrapText="1"/>
    </xf>
    <xf numFmtId="176" fontId="16" fillId="0" borderId="0" xfId="1" applyNumberFormat="1">
      <alignment vertical="center"/>
    </xf>
    <xf numFmtId="0" fontId="19" fillId="0" borderId="0" xfId="1" applyFont="1">
      <alignment vertical="center"/>
    </xf>
    <xf numFmtId="0" fontId="20" fillId="2" borderId="1" xfId="1" applyFont="1" applyFill="1" applyBorder="1" applyAlignment="1">
      <alignment vertical="center" wrapText="1"/>
    </xf>
    <xf numFmtId="177" fontId="21" fillId="2" borderId="2" xfId="1" applyNumberFormat="1" applyFont="1" applyFill="1" applyBorder="1">
      <alignment vertical="center"/>
    </xf>
    <xf numFmtId="176" fontId="21" fillId="2" borderId="2" xfId="1" applyNumberFormat="1" applyFont="1" applyFill="1" applyBorder="1">
      <alignment vertical="center"/>
    </xf>
    <xf numFmtId="0" fontId="22" fillId="2" borderId="1" xfId="1" applyFont="1" applyFill="1" applyBorder="1" applyAlignment="1">
      <alignment horizontal="centerContinuous" vertical="center"/>
    </xf>
    <xf numFmtId="0" fontId="23" fillId="2" borderId="3" xfId="1" applyFont="1" applyFill="1" applyBorder="1" applyAlignment="1">
      <alignment horizontal="centerContinuous" vertical="center"/>
    </xf>
    <xf numFmtId="0" fontId="25" fillId="2" borderId="4" xfId="1" applyFont="1" applyFill="1" applyBorder="1">
      <alignment vertical="center"/>
    </xf>
    <xf numFmtId="0" fontId="26" fillId="0" borderId="0" xfId="1" applyFont="1">
      <alignment vertical="center"/>
    </xf>
    <xf numFmtId="0" fontId="20" fillId="2" borderId="3" xfId="1" applyFont="1" applyFill="1" applyBorder="1" applyAlignment="1">
      <alignment horizontal="center" vertical="center"/>
    </xf>
    <xf numFmtId="0" fontId="27" fillId="0" borderId="0" xfId="1" applyFont="1" applyAlignment="1"/>
    <xf numFmtId="0" fontId="20" fillId="0" borderId="6" xfId="1" applyFont="1" applyBorder="1" applyAlignment="1">
      <alignment vertical="center" wrapText="1"/>
    </xf>
    <xf numFmtId="176" fontId="21" fillId="0" borderId="7" xfId="1" applyNumberFormat="1" applyFont="1" applyBorder="1">
      <alignment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176" fontId="21" fillId="0" borderId="11" xfId="1" applyNumberFormat="1" applyFont="1" applyBorder="1">
      <alignment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5" xfId="1" applyFont="1" applyBorder="1" applyAlignment="1">
      <alignment vertical="center" wrapText="1"/>
    </xf>
    <xf numFmtId="176" fontId="21" fillId="0" borderId="16" xfId="1" applyNumberFormat="1" applyFont="1" applyBorder="1">
      <alignment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9" fillId="3" borderId="18" xfId="1" applyFont="1" applyFill="1" applyBorder="1" applyAlignment="1">
      <alignment horizontal="center" wrapText="1"/>
    </xf>
    <xf numFmtId="0" fontId="29" fillId="3" borderId="19" xfId="1" applyFont="1" applyFill="1" applyBorder="1" applyAlignment="1">
      <alignment horizontal="center"/>
    </xf>
    <xf numFmtId="0" fontId="30" fillId="0" borderId="0" xfId="1" applyFont="1" applyAlignment="1">
      <alignment horizontal="centerContinuous" vertical="center"/>
    </xf>
    <xf numFmtId="0" fontId="30" fillId="0" borderId="0" xfId="0" applyFont="1" applyAlignment="1">
      <alignment horizontal="centerContinuous"/>
    </xf>
    <xf numFmtId="0" fontId="32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33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176" fontId="21" fillId="2" borderId="21" xfId="1" applyNumberFormat="1" applyFont="1" applyFill="1" applyBorder="1">
      <alignment vertical="center"/>
    </xf>
    <xf numFmtId="0" fontId="20" fillId="2" borderId="3" xfId="1" applyFont="1" applyFill="1" applyBorder="1" applyAlignment="1">
      <alignment horizontal="centerContinuous" vertical="center"/>
    </xf>
    <xf numFmtId="0" fontId="20" fillId="0" borderId="6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34" fillId="0" borderId="0" xfId="1" applyFont="1">
      <alignment vertical="center"/>
    </xf>
    <xf numFmtId="0" fontId="35" fillId="0" borderId="0" xfId="1" applyFont="1">
      <alignment vertical="center"/>
    </xf>
    <xf numFmtId="0" fontId="33" fillId="0" borderId="0" xfId="1" applyFont="1">
      <alignment vertical="center"/>
    </xf>
    <xf numFmtId="177" fontId="21" fillId="0" borderId="11" xfId="1" applyNumberFormat="1" applyFont="1" applyBorder="1" applyAlignment="1">
      <alignment horizontal="right" vertical="center"/>
    </xf>
    <xf numFmtId="177" fontId="21" fillId="0" borderId="16" xfId="1" applyNumberFormat="1" applyFont="1" applyBorder="1" applyAlignment="1">
      <alignment horizontal="right" vertical="center"/>
    </xf>
    <xf numFmtId="177" fontId="21" fillId="0" borderId="7" xfId="1" applyNumberFormat="1" applyFont="1" applyBorder="1" applyAlignment="1">
      <alignment horizontal="right" vertical="center"/>
    </xf>
    <xf numFmtId="177" fontId="21" fillId="2" borderId="2" xfId="1" applyNumberFormat="1" applyFont="1" applyFill="1" applyBorder="1" applyAlignment="1">
      <alignment horizontal="right" vertical="center"/>
    </xf>
    <xf numFmtId="177" fontId="21" fillId="2" borderId="21" xfId="1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Continuous" vertical="center"/>
    </xf>
    <xf numFmtId="176" fontId="19" fillId="0" borderId="0" xfId="0" applyNumberFormat="1" applyFont="1" applyAlignment="1">
      <alignment horizontal="centerContinuous" vertical="center"/>
    </xf>
    <xf numFmtId="14" fontId="32" fillId="0" borderId="0" xfId="0" applyNumberFormat="1" applyFont="1" applyAlignment="1">
      <alignment horizontal="right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176" fontId="21" fillId="0" borderId="24" xfId="1" applyNumberFormat="1" applyFont="1" applyBorder="1">
      <alignment vertical="center"/>
    </xf>
    <xf numFmtId="178" fontId="21" fillId="0" borderId="11" xfId="1" applyNumberFormat="1" applyFont="1" applyBorder="1">
      <alignment vertical="center"/>
    </xf>
    <xf numFmtId="178" fontId="21" fillId="0" borderId="24" xfId="1" applyNumberFormat="1" applyFont="1" applyBorder="1">
      <alignment vertical="center"/>
    </xf>
    <xf numFmtId="178" fontId="21" fillId="0" borderId="16" xfId="1" applyNumberFormat="1" applyFont="1" applyBorder="1">
      <alignment vertical="center"/>
    </xf>
    <xf numFmtId="178" fontId="21" fillId="0" borderId="7" xfId="1" applyNumberFormat="1" applyFont="1" applyBorder="1">
      <alignment vertical="center"/>
    </xf>
    <xf numFmtId="0" fontId="30" fillId="0" borderId="0" xfId="0" applyFont="1" applyAlignment="1">
      <alignment horizontal="centerContinuous" vertical="center"/>
    </xf>
    <xf numFmtId="0" fontId="29" fillId="3" borderId="19" xfId="1" applyFont="1" applyFill="1" applyBorder="1" applyAlignment="1">
      <alignment horizontal="center" wrapText="1"/>
    </xf>
    <xf numFmtId="179" fontId="21" fillId="2" borderId="2" xfId="1" applyNumberFormat="1" applyFont="1" applyFill="1" applyBorder="1">
      <alignment vertical="center"/>
    </xf>
    <xf numFmtId="0" fontId="20" fillId="0" borderId="10" xfId="1" applyFont="1" applyBorder="1" applyAlignment="1">
      <alignment horizontal="left" vertical="center" wrapText="1" indent="1"/>
    </xf>
    <xf numFmtId="0" fontId="20" fillId="0" borderId="15" xfId="1" applyFont="1" applyBorder="1" applyAlignment="1">
      <alignment horizontal="left" vertical="center" wrapText="1" indent="1"/>
    </xf>
    <xf numFmtId="0" fontId="20" fillId="0" borderId="6" xfId="1" applyFont="1" applyBorder="1" applyAlignment="1">
      <alignment horizontal="left" vertical="center" wrapText="1" indent="1"/>
    </xf>
    <xf numFmtId="0" fontId="20" fillId="2" borderId="1" xfId="1" applyFont="1" applyFill="1" applyBorder="1" applyAlignment="1">
      <alignment horizontal="left" vertical="center" wrapText="1" indent="1"/>
    </xf>
    <xf numFmtId="0" fontId="20" fillId="2" borderId="20" xfId="1" applyFont="1" applyFill="1" applyBorder="1" applyAlignment="1">
      <alignment horizontal="left" vertical="center" wrapText="1" indent="1"/>
    </xf>
    <xf numFmtId="0" fontId="20" fillId="0" borderId="25" xfId="1" applyFont="1" applyBorder="1" applyAlignment="1">
      <alignment horizontal="left" vertical="center" wrapText="1" indent="1"/>
    </xf>
    <xf numFmtId="176" fontId="21" fillId="2" borderId="2" xfId="1" applyNumberFormat="1" applyFont="1" applyFill="1" applyBorder="1" applyAlignment="1">
      <alignment horizontal="right" vertical="center"/>
    </xf>
    <xf numFmtId="176" fontId="21" fillId="5" borderId="11" xfId="1" applyNumberFormat="1" applyFont="1" applyFill="1" applyBorder="1">
      <alignment vertical="center"/>
    </xf>
    <xf numFmtId="176" fontId="21" fillId="5" borderId="16" xfId="1" applyNumberFormat="1" applyFont="1" applyFill="1" applyBorder="1">
      <alignment vertical="center"/>
    </xf>
    <xf numFmtId="176" fontId="21" fillId="5" borderId="7" xfId="1" applyNumberFormat="1" applyFont="1" applyFill="1" applyBorder="1">
      <alignment vertical="center"/>
    </xf>
    <xf numFmtId="0" fontId="20" fillId="0" borderId="10" xfId="1" applyFont="1" applyBorder="1" applyAlignment="1">
      <alignment vertical="center" shrinkToFit="1"/>
    </xf>
    <xf numFmtId="0" fontId="20" fillId="5" borderId="10" xfId="1" applyFont="1" applyFill="1" applyBorder="1" applyAlignment="1">
      <alignment horizontal="left" vertical="center" wrapText="1" indent="1"/>
    </xf>
    <xf numFmtId="0" fontId="20" fillId="5" borderId="15" xfId="1" applyFont="1" applyFill="1" applyBorder="1" applyAlignment="1">
      <alignment horizontal="left" vertical="center" wrapText="1" indent="1"/>
    </xf>
    <xf numFmtId="0" fontId="20" fillId="5" borderId="6" xfId="1" applyFont="1" applyFill="1" applyBorder="1" applyAlignment="1">
      <alignment horizontal="left" vertical="center" wrapText="1" indent="1"/>
    </xf>
    <xf numFmtId="176" fontId="21" fillId="0" borderId="10" xfId="1" applyNumberFormat="1" applyFont="1" applyBorder="1" applyAlignment="1">
      <alignment horizontal="right" vertical="center"/>
    </xf>
    <xf numFmtId="176" fontId="21" fillId="0" borderId="15" xfId="1" applyNumberFormat="1" applyFont="1" applyBorder="1" applyAlignment="1">
      <alignment horizontal="right" vertical="center"/>
    </xf>
    <xf numFmtId="176" fontId="21" fillId="0" borderId="6" xfId="1" applyNumberFormat="1" applyFont="1" applyBorder="1" applyAlignment="1">
      <alignment horizontal="right" vertical="center"/>
    </xf>
    <xf numFmtId="0" fontId="20" fillId="0" borderId="26" xfId="1" applyFont="1" applyBorder="1" applyAlignment="1">
      <alignment horizontal="center" vertical="center"/>
    </xf>
    <xf numFmtId="176" fontId="21" fillId="0" borderId="25" xfId="1" applyNumberFormat="1" applyFont="1" applyBorder="1" applyAlignment="1">
      <alignment horizontal="right" vertical="center"/>
    </xf>
    <xf numFmtId="176" fontId="21" fillId="0" borderId="27" xfId="1" applyNumberFormat="1" applyFont="1" applyBorder="1" applyAlignment="1">
      <alignment horizontal="right" vertical="center"/>
    </xf>
    <xf numFmtId="0" fontId="20" fillId="0" borderId="0" xfId="1" applyFont="1" applyAlignment="1">
      <alignment horizontal="centerContinuous" vertical="center"/>
    </xf>
    <xf numFmtId="0" fontId="22" fillId="0" borderId="0" xfId="1" applyFont="1" applyAlignment="1">
      <alignment horizontal="centerContinuous" vertical="center"/>
    </xf>
    <xf numFmtId="176" fontId="21" fillId="0" borderId="0" xfId="1" applyNumberFormat="1" applyFont="1">
      <alignment vertical="center"/>
    </xf>
    <xf numFmtId="0" fontId="20" fillId="0" borderId="0" xfId="1" applyFont="1" applyAlignment="1">
      <alignment horizontal="left" vertical="center" wrapText="1" indent="1"/>
    </xf>
    <xf numFmtId="0" fontId="25" fillId="0" borderId="0" xfId="1" applyFont="1" applyAlignment="1">
      <alignment vertical="center" textRotation="255"/>
    </xf>
    <xf numFmtId="0" fontId="20" fillId="0" borderId="16" xfId="1" applyFont="1" applyBorder="1" applyAlignment="1">
      <alignment horizontal="left" vertical="center" wrapText="1" indent="1"/>
    </xf>
    <xf numFmtId="0" fontId="20" fillId="0" borderId="26" xfId="1" applyFont="1" applyBorder="1" applyAlignment="1">
      <alignment horizontal="left" vertical="center" wrapText="1" indent="1"/>
    </xf>
    <xf numFmtId="0" fontId="20" fillId="0" borderId="7" xfId="1" applyFont="1" applyBorder="1" applyAlignment="1">
      <alignment horizontal="left" vertical="center" wrapText="1" indent="1"/>
    </xf>
    <xf numFmtId="0" fontId="20" fillId="0" borderId="7" xfId="1" applyFont="1" applyBorder="1" applyAlignment="1">
      <alignment horizontal="center" vertical="center" shrinkToFit="1"/>
    </xf>
    <xf numFmtId="0" fontId="22" fillId="2" borderId="1" xfId="1" applyFont="1" applyFill="1" applyBorder="1" applyAlignment="1">
      <alignment horizontal="center" vertical="center"/>
    </xf>
    <xf numFmtId="0" fontId="36" fillId="0" borderId="6" xfId="1" applyFont="1" applyBorder="1" applyAlignment="1">
      <alignment vertical="center" wrapText="1"/>
    </xf>
    <xf numFmtId="0" fontId="36" fillId="0" borderId="10" xfId="1" applyFont="1" applyBorder="1" applyAlignment="1">
      <alignment vertical="center" wrapText="1"/>
    </xf>
    <xf numFmtId="0" fontId="37" fillId="0" borderId="11" xfId="0" applyFont="1" applyBorder="1">
      <alignment vertical="center"/>
    </xf>
    <xf numFmtId="176" fontId="20" fillId="0" borderId="7" xfId="1" applyNumberFormat="1" applyFont="1" applyBorder="1" applyAlignment="1">
      <alignment horizontal="left" vertical="center" wrapText="1" indent="1"/>
    </xf>
    <xf numFmtId="0" fontId="20" fillId="2" borderId="2" xfId="1" applyFont="1" applyFill="1" applyBorder="1" applyAlignment="1">
      <alignment horizontal="left" vertical="center" wrapText="1" indent="1"/>
    </xf>
    <xf numFmtId="0" fontId="27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176" fontId="40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42" fillId="0" borderId="0" xfId="1" applyFont="1">
      <alignment vertical="center"/>
    </xf>
    <xf numFmtId="0" fontId="41" fillId="0" borderId="0" xfId="1" applyFont="1">
      <alignment vertical="center"/>
    </xf>
    <xf numFmtId="176" fontId="41" fillId="0" borderId="0" xfId="1" applyNumberFormat="1" applyFont="1">
      <alignment vertical="center"/>
    </xf>
    <xf numFmtId="0" fontId="43" fillId="0" borderId="0" xfId="1" applyFont="1" applyAlignment="1">
      <alignment vertical="center" wrapText="1"/>
    </xf>
    <xf numFmtId="0" fontId="41" fillId="0" borderId="21" xfId="1" applyFont="1" applyBorder="1" applyAlignment="1">
      <alignment horizontal="center" vertical="center"/>
    </xf>
    <xf numFmtId="38" fontId="41" fillId="0" borderId="21" xfId="35" applyFont="1" applyBorder="1">
      <alignment vertical="center"/>
    </xf>
    <xf numFmtId="0" fontId="41" fillId="0" borderId="28" xfId="1" applyFont="1" applyBorder="1">
      <alignment vertical="center"/>
    </xf>
    <xf numFmtId="38" fontId="41" fillId="0" borderId="28" xfId="35" applyFont="1" applyBorder="1">
      <alignment vertical="center"/>
    </xf>
    <xf numFmtId="0" fontId="41" fillId="0" borderId="21" xfId="1" applyFont="1" applyBorder="1">
      <alignment vertical="center"/>
    </xf>
    <xf numFmtId="0" fontId="41" fillId="0" borderId="29" xfId="1" applyFont="1" applyBorder="1">
      <alignment vertical="center"/>
    </xf>
    <xf numFmtId="38" fontId="41" fillId="0" borderId="29" xfId="35" applyFont="1" applyBorder="1">
      <alignment vertical="center"/>
    </xf>
    <xf numFmtId="0" fontId="20" fillId="0" borderId="30" xfId="1" applyFont="1" applyBorder="1" applyAlignment="1">
      <alignment vertical="center" wrapText="1"/>
    </xf>
    <xf numFmtId="0" fontId="29" fillId="3" borderId="18" xfId="1" applyFont="1" applyFill="1" applyBorder="1" applyAlignment="1">
      <alignment horizontal="center" shrinkToFit="1"/>
    </xf>
    <xf numFmtId="0" fontId="20" fillId="0" borderId="10" xfId="1" applyFont="1" applyBorder="1" applyAlignment="1">
      <alignment horizontal="left" vertical="center" indent="1" shrinkToFit="1"/>
    </xf>
    <xf numFmtId="0" fontId="38" fillId="0" borderId="2" xfId="1" applyFont="1" applyBorder="1" applyAlignment="1">
      <alignment horizontal="center" vertical="center"/>
    </xf>
    <xf numFmtId="176" fontId="39" fillId="0" borderId="2" xfId="1" applyNumberFormat="1" applyFont="1" applyBorder="1" applyAlignment="1">
      <alignment horizontal="center" vertical="center"/>
    </xf>
    <xf numFmtId="0" fontId="41" fillId="0" borderId="2" xfId="1" applyFont="1" applyBorder="1">
      <alignment vertical="center"/>
    </xf>
    <xf numFmtId="38" fontId="41" fillId="0" borderId="2" xfId="35" applyFont="1" applyBorder="1">
      <alignment vertical="center"/>
    </xf>
    <xf numFmtId="176" fontId="21" fillId="4" borderId="2" xfId="1" applyNumberFormat="1" applyFont="1" applyFill="1" applyBorder="1">
      <alignment vertical="center"/>
    </xf>
    <xf numFmtId="176" fontId="21" fillId="0" borderId="26" xfId="1" applyNumberFormat="1" applyFont="1" applyBorder="1">
      <alignment vertical="center"/>
    </xf>
    <xf numFmtId="176" fontId="20" fillId="0" borderId="0" xfId="1" applyNumberFormat="1" applyFont="1" applyAlignment="1">
      <alignment horizontal="left" vertical="center" wrapText="1" indent="1"/>
    </xf>
    <xf numFmtId="0" fontId="20" fillId="2" borderId="5" xfId="1" applyFont="1" applyFill="1" applyBorder="1" applyAlignment="1">
      <alignment horizontal="centerContinuous" vertical="center"/>
    </xf>
    <xf numFmtId="0" fontId="20" fillId="2" borderId="9" xfId="1" applyFont="1" applyFill="1" applyBorder="1" applyAlignment="1">
      <alignment horizontal="center" vertical="center" textRotation="255"/>
    </xf>
    <xf numFmtId="0" fontId="20" fillId="2" borderId="5" xfId="1" applyFont="1" applyFill="1" applyBorder="1" applyAlignment="1">
      <alignment horizontal="center" vertical="center" textRotation="255"/>
    </xf>
    <xf numFmtId="0" fontId="16" fillId="4" borderId="22" xfId="1" applyFill="1" applyBorder="1">
      <alignment vertical="center"/>
    </xf>
    <xf numFmtId="0" fontId="16" fillId="4" borderId="14" xfId="1" applyFill="1" applyBorder="1">
      <alignment vertical="center"/>
    </xf>
    <xf numFmtId="0" fontId="0" fillId="4" borderId="14" xfId="0" applyFill="1" applyBorder="1">
      <alignment vertical="center"/>
    </xf>
    <xf numFmtId="0" fontId="25" fillId="2" borderId="13" xfId="1" applyFont="1" applyFill="1" applyBorder="1" applyAlignment="1">
      <alignment horizontal="center" vertical="center" textRotation="255"/>
    </xf>
    <xf numFmtId="0" fontId="25" fillId="2" borderId="9" xfId="1" applyFont="1" applyFill="1" applyBorder="1" applyAlignment="1">
      <alignment horizontal="center" vertical="center" textRotation="255"/>
    </xf>
    <xf numFmtId="0" fontId="25" fillId="2" borderId="14" xfId="1" applyFont="1" applyFill="1" applyBorder="1" applyAlignment="1">
      <alignment horizontal="center" vertical="center" textRotation="255"/>
    </xf>
    <xf numFmtId="0" fontId="20" fillId="2" borderId="22" xfId="1" applyFont="1" applyFill="1" applyBorder="1" applyAlignment="1">
      <alignment horizontal="center" vertical="center" textRotation="255"/>
    </xf>
    <xf numFmtId="0" fontId="20" fillId="2" borderId="14" xfId="1" applyFont="1" applyFill="1" applyBorder="1" applyAlignment="1">
      <alignment horizontal="center" vertical="center" textRotation="255"/>
    </xf>
    <xf numFmtId="0" fontId="20" fillId="2" borderId="13" xfId="1" applyFont="1" applyFill="1" applyBorder="1" applyAlignment="1">
      <alignment horizontal="center" vertical="center" textRotation="255"/>
    </xf>
  </cellXfs>
  <cellStyles count="36">
    <cellStyle name="桁区切り" xfId="35" builtinId="6"/>
    <cellStyle name="桁区切り 2" xfId="2"/>
    <cellStyle name="桁区切り 3" xfId="3"/>
    <cellStyle name="標準" xfId="0" builtinId="0"/>
    <cellStyle name="標準 10" xfId="4"/>
    <cellStyle name="標準 11" xfId="5"/>
    <cellStyle name="標準 12" xfId="6"/>
    <cellStyle name="標準 13" xfId="7"/>
    <cellStyle name="標準 14" xfId="8"/>
    <cellStyle name="標準 15" xfId="9"/>
    <cellStyle name="標準 16" xfId="10"/>
    <cellStyle name="標準 17" xfId="11"/>
    <cellStyle name="標準 18" xfId="12"/>
    <cellStyle name="標準 19" xfId="13"/>
    <cellStyle name="標準 2" xfId="1"/>
    <cellStyle name="標準 20" xfId="21"/>
    <cellStyle name="標準 21" xfId="22"/>
    <cellStyle name="標準 22" xfId="23"/>
    <cellStyle name="標準 23" xfId="24"/>
    <cellStyle name="標準 24" xfId="25"/>
    <cellStyle name="標準 25" xfId="26"/>
    <cellStyle name="標準 26" xfId="27"/>
    <cellStyle name="標準 27" xfId="28"/>
    <cellStyle name="標準 28" xfId="29"/>
    <cellStyle name="標準 29" xfId="30"/>
    <cellStyle name="標準 3" xfId="14"/>
    <cellStyle name="標準 30" xfId="31"/>
    <cellStyle name="標準 31" xfId="32"/>
    <cellStyle name="標準 32" xfId="33"/>
    <cellStyle name="標準 33" xfId="34"/>
    <cellStyle name="標準 4" xfId="15"/>
    <cellStyle name="標準 5" xfId="16"/>
    <cellStyle name="標準 6" xfId="17"/>
    <cellStyle name="標準 7" xfId="18"/>
    <cellStyle name="標準 8" xfId="19"/>
    <cellStyle name="標準 9" xfId="2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&#27178;&#27996;&#19978;&#37326;&#30010;&#25945;&#20250;&#20250;&#35336;\Dropbox\&#19978;&#37326;&#30010;&#25945;&#20250;&#20250;&#35336;\2014&#25945;&#20250;&#20250;&#35336;&#12510;&#12473;&#12479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帳"/>
      <sheetName val="什一献金表"/>
      <sheetName val="出金伝票(指定献金)"/>
      <sheetName val="出金伝票 (2)"/>
      <sheetName val="出金伝票(教団）"/>
      <sheetName val="出金伝票"/>
      <sheetName val="週別集計表"/>
      <sheetName val="水道光熱費"/>
      <sheetName val="金銭出納簿"/>
      <sheetName val="項目"/>
      <sheetName val="月集計表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③2013年予算 "/>
      <sheetName val="集計用月別収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topLeftCell="A100" zoomScale="80" zoomScaleNormal="80" workbookViewId="0">
      <selection activeCell="D2" sqref="D2"/>
    </sheetView>
  </sheetViews>
  <sheetFormatPr defaultColWidth="9" defaultRowHeight="22.9" customHeight="1"/>
  <cols>
    <col min="1" max="1" width="3.625" style="4" customWidth="1"/>
    <col min="2" max="2" width="5" style="1" customWidth="1"/>
    <col min="3" max="3" width="5.875" style="1" customWidth="1"/>
    <col min="4" max="4" width="21.625" style="1" customWidth="1"/>
    <col min="5" max="8" width="15.625" style="3" customWidth="1"/>
    <col min="9" max="9" width="50.625" style="2" customWidth="1"/>
    <col min="10" max="10" width="3.625" style="1" customWidth="1"/>
    <col min="11" max="16384" width="9" style="1"/>
  </cols>
  <sheetData>
    <row r="1" spans="1:9" ht="22.9" customHeight="1">
      <c r="A1" s="46"/>
      <c r="B1" s="46"/>
      <c r="C1" s="46"/>
      <c r="D1" s="47" t="s">
        <v>0</v>
      </c>
      <c r="E1" s="48"/>
      <c r="F1" s="48"/>
      <c r="G1" s="48"/>
      <c r="H1" s="48"/>
      <c r="I1" s="49">
        <v>45633</v>
      </c>
    </row>
    <row r="2" spans="1:9" ht="20.45" customHeight="1"/>
    <row r="3" spans="1:9" ht="20.45" customHeight="1">
      <c r="A3" s="32" t="s">
        <v>1</v>
      </c>
      <c r="B3" s="31"/>
      <c r="C3" s="30"/>
      <c r="D3" s="29"/>
    </row>
    <row r="4" spans="1:9" ht="20.45" customHeight="1">
      <c r="A4" s="57" t="s">
        <v>2</v>
      </c>
      <c r="B4" s="27"/>
      <c r="C4" s="27"/>
      <c r="D4" s="26" t="s">
        <v>3</v>
      </c>
      <c r="E4" s="113" t="s">
        <v>4</v>
      </c>
      <c r="F4" s="25" t="s">
        <v>5</v>
      </c>
      <c r="G4" s="113" t="s">
        <v>6</v>
      </c>
      <c r="H4" s="25" t="s">
        <v>7</v>
      </c>
      <c r="I4" s="25" t="s">
        <v>8</v>
      </c>
    </row>
    <row r="5" spans="1:9" ht="20.45" customHeight="1">
      <c r="A5" s="13"/>
      <c r="B5" s="133" t="s">
        <v>9</v>
      </c>
      <c r="C5" s="20">
        <v>1</v>
      </c>
      <c r="D5" s="19" t="s">
        <v>10</v>
      </c>
      <c r="E5" s="74">
        <v>7500000</v>
      </c>
      <c r="F5" s="18">
        <v>785600</v>
      </c>
      <c r="G5" s="18">
        <v>6454340</v>
      </c>
      <c r="H5" s="41" t="str">
        <f t="shared" ref="H5:H15" si="0">IFERROR(IF(G5&gt;=E5*10,"-   ",TEXT(G5/E5*12,"0.0")&amp;" / 12 "),"-   ")</f>
        <v xml:space="preserve">10.3 / 12 </v>
      </c>
      <c r="I5" s="71" t="s">
        <v>11</v>
      </c>
    </row>
    <row r="6" spans="1:9" ht="20.45" customHeight="1">
      <c r="A6" s="13"/>
      <c r="B6" s="129"/>
      <c r="C6" s="24">
        <v>2</v>
      </c>
      <c r="D6" s="23" t="s">
        <v>12</v>
      </c>
      <c r="E6" s="75">
        <v>2000000</v>
      </c>
      <c r="F6" s="22">
        <v>214010</v>
      </c>
      <c r="G6" s="22">
        <v>1855137</v>
      </c>
      <c r="H6" s="42" t="str">
        <f t="shared" si="0"/>
        <v xml:space="preserve">11.1 / 12 </v>
      </c>
      <c r="I6" s="72"/>
    </row>
    <row r="7" spans="1:9" ht="20.45" customHeight="1">
      <c r="A7" s="13"/>
      <c r="B7" s="129"/>
      <c r="C7" s="17">
        <v>3</v>
      </c>
      <c r="D7" s="16" t="s">
        <v>13</v>
      </c>
      <c r="E7" s="76">
        <v>1000000</v>
      </c>
      <c r="F7" s="15">
        <v>27000</v>
      </c>
      <c r="G7" s="15">
        <v>836553</v>
      </c>
      <c r="H7" s="43" t="str">
        <f t="shared" si="0"/>
        <v xml:space="preserve">10.0 / 12 </v>
      </c>
      <c r="I7" s="73" t="s">
        <v>14</v>
      </c>
    </row>
    <row r="8" spans="1:9" ht="20.45" customHeight="1">
      <c r="A8" s="13"/>
      <c r="B8" s="130"/>
      <c r="C8" s="12"/>
      <c r="D8" s="89" t="s">
        <v>15</v>
      </c>
      <c r="E8" s="7">
        <f>SUM(E5:E7)</f>
        <v>10500000</v>
      </c>
      <c r="F8" s="7">
        <f>SUM(F5:F7)</f>
        <v>1026610</v>
      </c>
      <c r="G8" s="7">
        <f>SUM(G5:G7)</f>
        <v>9146030</v>
      </c>
      <c r="H8" s="44" t="str">
        <f t="shared" si="0"/>
        <v xml:space="preserve">10.5 / 12 </v>
      </c>
      <c r="I8" s="63"/>
    </row>
    <row r="9" spans="1:9" ht="20.45" customHeight="1">
      <c r="A9" s="13"/>
      <c r="B9" s="133" t="s">
        <v>16</v>
      </c>
      <c r="C9" s="20">
        <v>4</v>
      </c>
      <c r="D9" s="19" t="s">
        <v>17</v>
      </c>
      <c r="E9" s="74">
        <v>2800000</v>
      </c>
      <c r="F9" s="18">
        <v>639800</v>
      </c>
      <c r="G9" s="18">
        <v>1540800</v>
      </c>
      <c r="H9" s="41" t="str">
        <f t="shared" si="0"/>
        <v xml:space="preserve">6.6 / 12 </v>
      </c>
      <c r="I9" s="71" t="s">
        <v>18</v>
      </c>
    </row>
    <row r="10" spans="1:9" ht="20.45" customHeight="1">
      <c r="A10" s="13"/>
      <c r="B10" s="129"/>
      <c r="C10" s="24">
        <v>5</v>
      </c>
      <c r="D10" s="23" t="s">
        <v>19</v>
      </c>
      <c r="E10" s="75">
        <v>0</v>
      </c>
      <c r="F10" s="22">
        <v>0</v>
      </c>
      <c r="G10" s="22">
        <v>150000</v>
      </c>
      <c r="H10" s="42" t="str">
        <f t="shared" si="0"/>
        <v xml:space="preserve">-   </v>
      </c>
      <c r="I10" s="72" t="s">
        <v>20</v>
      </c>
    </row>
    <row r="11" spans="1:9" ht="20.45" customHeight="1">
      <c r="A11" s="13"/>
      <c r="B11" s="129"/>
      <c r="C11" s="17">
        <v>6</v>
      </c>
      <c r="D11" s="23" t="s">
        <v>21</v>
      </c>
      <c r="E11" s="75">
        <v>0</v>
      </c>
      <c r="F11" s="22">
        <v>0</v>
      </c>
      <c r="G11" s="22">
        <v>0</v>
      </c>
      <c r="H11" s="43" t="str">
        <f t="shared" si="0"/>
        <v xml:space="preserve">-   </v>
      </c>
      <c r="I11" s="73"/>
    </row>
    <row r="12" spans="1:9" ht="20.45" customHeight="1">
      <c r="A12" s="13"/>
      <c r="B12" s="129"/>
      <c r="C12" s="17">
        <v>7</v>
      </c>
      <c r="D12" s="16" t="s">
        <v>22</v>
      </c>
      <c r="E12" s="76">
        <v>2000000</v>
      </c>
      <c r="F12" s="15">
        <v>135015</v>
      </c>
      <c r="G12" s="15">
        <v>609571</v>
      </c>
      <c r="H12" s="43" t="str">
        <f t="shared" si="0"/>
        <v xml:space="preserve">3.7 / 12 </v>
      </c>
      <c r="I12" s="73" t="s">
        <v>23</v>
      </c>
    </row>
    <row r="13" spans="1:9" ht="20.45" customHeight="1">
      <c r="A13" s="13"/>
      <c r="B13" s="129"/>
      <c r="C13" s="17">
        <v>8</v>
      </c>
      <c r="D13" s="16" t="s">
        <v>24</v>
      </c>
      <c r="E13" s="76">
        <v>0</v>
      </c>
      <c r="F13" s="15">
        <v>0</v>
      </c>
      <c r="G13" s="15">
        <v>0</v>
      </c>
      <c r="H13" s="43" t="str">
        <f t="shared" si="0"/>
        <v xml:space="preserve">-   </v>
      </c>
      <c r="I13" s="73"/>
    </row>
    <row r="14" spans="1:9" ht="20.45" customHeight="1">
      <c r="A14" s="13"/>
      <c r="B14" s="130"/>
      <c r="C14" s="12"/>
      <c r="D14" s="89" t="s">
        <v>15</v>
      </c>
      <c r="E14" s="7">
        <f>SUM(E9:E13)</f>
        <v>4800000</v>
      </c>
      <c r="F14" s="7">
        <f>SUM(F9:F13)</f>
        <v>774815</v>
      </c>
      <c r="G14" s="7">
        <f>SUM(G9:G13)</f>
        <v>2300371</v>
      </c>
      <c r="H14" s="44" t="str">
        <f t="shared" si="0"/>
        <v xml:space="preserve">5.8 / 12 </v>
      </c>
      <c r="I14" s="63"/>
    </row>
    <row r="15" spans="1:9" ht="20.45" customHeight="1">
      <c r="A15" s="11"/>
      <c r="B15" s="10"/>
      <c r="C15" s="34" t="s">
        <v>25</v>
      </c>
      <c r="D15" s="8"/>
      <c r="E15" s="7">
        <f>SUM(E8,E14)</f>
        <v>15300000</v>
      </c>
      <c r="F15" s="7">
        <f>SUM(F14,F8)</f>
        <v>1801425</v>
      </c>
      <c r="G15" s="7">
        <f>SUM(G14,G8)</f>
        <v>11446401</v>
      </c>
      <c r="H15" s="44" t="str">
        <f t="shared" si="0"/>
        <v xml:space="preserve">9.0 / 12 </v>
      </c>
      <c r="I15" s="63"/>
    </row>
    <row r="16" spans="1:9" ht="20.45" customHeight="1">
      <c r="A16" s="40"/>
      <c r="B16" s="39"/>
      <c r="C16" s="39"/>
      <c r="D16" s="38"/>
    </row>
    <row r="17" spans="1:9" ht="20.45" customHeight="1">
      <c r="A17" s="57" t="s">
        <v>26</v>
      </c>
      <c r="B17" s="27"/>
      <c r="C17" s="27"/>
      <c r="D17" s="26" t="s">
        <v>3</v>
      </c>
      <c r="E17" s="113" t="s">
        <v>4</v>
      </c>
      <c r="F17" s="25" t="s">
        <v>5</v>
      </c>
      <c r="G17" s="113" t="s">
        <v>6</v>
      </c>
      <c r="H17" s="25" t="s">
        <v>7</v>
      </c>
      <c r="I17" s="25" t="s">
        <v>8</v>
      </c>
    </row>
    <row r="18" spans="1:9" ht="20.45" customHeight="1">
      <c r="A18" s="13"/>
      <c r="B18" s="133" t="s">
        <v>27</v>
      </c>
      <c r="C18" s="19">
        <v>1</v>
      </c>
      <c r="D18" s="37" t="s">
        <v>28</v>
      </c>
      <c r="E18" s="74"/>
      <c r="F18" s="18">
        <v>142000</v>
      </c>
      <c r="G18" s="18">
        <v>426000</v>
      </c>
      <c r="H18" s="41" t="str">
        <f t="shared" ref="H18:H54" si="1">IFERROR(IF(G18&gt;=E18*10,"-   ",TEXT(G18/E18*12,"0.0")&amp;" / 12 "),"-   ")</f>
        <v xml:space="preserve">-   </v>
      </c>
      <c r="I18" s="92" t="s">
        <v>29</v>
      </c>
    </row>
    <row r="19" spans="1:9" ht="20.45" customHeight="1">
      <c r="A19" s="13"/>
      <c r="B19" s="123"/>
      <c r="C19" s="23">
        <v>2</v>
      </c>
      <c r="D19" s="36" t="s">
        <v>30</v>
      </c>
      <c r="E19" s="75"/>
      <c r="F19" s="22">
        <v>0</v>
      </c>
      <c r="G19" s="22">
        <v>30900</v>
      </c>
      <c r="H19" s="42" t="str">
        <f t="shared" si="1"/>
        <v xml:space="preserve">-   </v>
      </c>
      <c r="I19" s="72"/>
    </row>
    <row r="20" spans="1:9" ht="20.45" customHeight="1">
      <c r="A20" s="13"/>
      <c r="B20" s="123"/>
      <c r="C20" s="16">
        <v>3</v>
      </c>
      <c r="D20" s="35" t="s">
        <v>31</v>
      </c>
      <c r="E20" s="76"/>
      <c r="F20" s="15">
        <v>15750</v>
      </c>
      <c r="G20" s="15">
        <v>24750</v>
      </c>
      <c r="H20" s="43" t="str">
        <f t="shared" si="1"/>
        <v xml:space="preserve">-   </v>
      </c>
      <c r="I20" s="72" t="s">
        <v>32</v>
      </c>
    </row>
    <row r="21" spans="1:9" ht="20.45" customHeight="1">
      <c r="A21" s="13"/>
      <c r="B21" s="124"/>
      <c r="C21" s="12"/>
      <c r="D21" s="89" t="s">
        <v>15</v>
      </c>
      <c r="E21" s="7">
        <v>992000</v>
      </c>
      <c r="F21" s="7">
        <f>SUM(F18:F20)</f>
        <v>157750</v>
      </c>
      <c r="G21" s="7">
        <f>SUM(G18:G20)</f>
        <v>481650</v>
      </c>
      <c r="H21" s="44" t="str">
        <f t="shared" si="1"/>
        <v xml:space="preserve">5.8 / 12 </v>
      </c>
      <c r="I21" s="63"/>
    </row>
    <row r="22" spans="1:9" ht="20.45" customHeight="1">
      <c r="A22" s="13"/>
      <c r="B22" s="123" t="s">
        <v>33</v>
      </c>
      <c r="C22" s="19">
        <v>4</v>
      </c>
      <c r="D22" s="37" t="s">
        <v>34</v>
      </c>
      <c r="E22" s="74"/>
      <c r="F22" s="18">
        <v>11000</v>
      </c>
      <c r="G22" s="18">
        <v>11000</v>
      </c>
      <c r="H22" s="41" t="str">
        <f t="shared" si="1"/>
        <v xml:space="preserve">-   </v>
      </c>
      <c r="I22" s="114" t="s">
        <v>35</v>
      </c>
    </row>
    <row r="23" spans="1:9" ht="20.45" customHeight="1">
      <c r="A23" s="13"/>
      <c r="B23" s="123"/>
      <c r="C23" s="23">
        <v>5</v>
      </c>
      <c r="D23" s="36" t="s">
        <v>36</v>
      </c>
      <c r="E23" s="75"/>
      <c r="F23" s="22">
        <v>0</v>
      </c>
      <c r="G23" s="22">
        <v>8000</v>
      </c>
      <c r="H23" s="42" t="str">
        <f t="shared" si="1"/>
        <v xml:space="preserve">-   </v>
      </c>
      <c r="I23" s="61" t="s">
        <v>37</v>
      </c>
    </row>
    <row r="24" spans="1:9" ht="20.45" customHeight="1">
      <c r="A24" s="13"/>
      <c r="B24" s="123"/>
      <c r="C24" s="16">
        <v>6</v>
      </c>
      <c r="D24" s="35" t="s">
        <v>38</v>
      </c>
      <c r="E24" s="76"/>
      <c r="F24" s="15">
        <v>5000</v>
      </c>
      <c r="G24" s="15">
        <v>5000</v>
      </c>
      <c r="H24" s="43" t="str">
        <f t="shared" si="1"/>
        <v xml:space="preserve">-   </v>
      </c>
      <c r="I24" s="62" t="s">
        <v>39</v>
      </c>
    </row>
    <row r="25" spans="1:9" ht="20.45" customHeight="1">
      <c r="A25" s="13"/>
      <c r="B25" s="124"/>
      <c r="C25" s="12"/>
      <c r="D25" s="89" t="s">
        <v>15</v>
      </c>
      <c r="E25" s="7">
        <v>326000</v>
      </c>
      <c r="F25" s="7">
        <f>SUM(F22:F24)</f>
        <v>16000</v>
      </c>
      <c r="G25" s="7">
        <f>SUM(G22:G24)</f>
        <v>24000</v>
      </c>
      <c r="H25" s="44" t="str">
        <f t="shared" si="1"/>
        <v xml:space="preserve">0.9 / 12 </v>
      </c>
      <c r="I25" s="63"/>
    </row>
    <row r="26" spans="1:9" ht="20.45" customHeight="1">
      <c r="A26" s="13"/>
      <c r="B26" s="123" t="s">
        <v>40</v>
      </c>
      <c r="C26" s="19">
        <v>7</v>
      </c>
      <c r="D26" s="37" t="s">
        <v>41</v>
      </c>
      <c r="E26" s="74"/>
      <c r="F26" s="67">
        <v>443800</v>
      </c>
      <c r="G26" s="18">
        <v>5302800</v>
      </c>
      <c r="H26" s="41" t="str">
        <f t="shared" si="1"/>
        <v xml:space="preserve">-   </v>
      </c>
      <c r="I26" s="71"/>
    </row>
    <row r="27" spans="1:9" ht="20.45" customHeight="1">
      <c r="A27" s="13"/>
      <c r="B27" s="123"/>
      <c r="C27" s="23">
        <v>8</v>
      </c>
      <c r="D27" s="36" t="s">
        <v>42</v>
      </c>
      <c r="E27" s="75"/>
      <c r="F27" s="68">
        <v>0</v>
      </c>
      <c r="G27" s="22">
        <v>369300</v>
      </c>
      <c r="H27" s="42" t="str">
        <f t="shared" si="1"/>
        <v xml:space="preserve">-   </v>
      </c>
      <c r="I27" s="72"/>
    </row>
    <row r="28" spans="1:9" ht="20.45" customHeight="1">
      <c r="A28" s="13"/>
      <c r="B28" s="123"/>
      <c r="C28" s="23">
        <v>9</v>
      </c>
      <c r="D28" s="36" t="s">
        <v>43</v>
      </c>
      <c r="E28" s="75"/>
      <c r="F28" s="68">
        <v>0</v>
      </c>
      <c r="G28" s="22">
        <v>0</v>
      </c>
      <c r="H28" s="42" t="str">
        <f t="shared" si="1"/>
        <v xml:space="preserve">-   </v>
      </c>
      <c r="I28" s="72"/>
    </row>
    <row r="29" spans="1:9" ht="20.45" customHeight="1">
      <c r="A29" s="13"/>
      <c r="B29" s="123"/>
      <c r="C29" s="23">
        <v>10</v>
      </c>
      <c r="D29" s="36" t="s">
        <v>44</v>
      </c>
      <c r="E29" s="75"/>
      <c r="F29" s="68">
        <v>0</v>
      </c>
      <c r="G29" s="22">
        <v>0</v>
      </c>
      <c r="H29" s="42" t="str">
        <f t="shared" si="1"/>
        <v xml:space="preserve">-   </v>
      </c>
      <c r="I29" s="72"/>
    </row>
    <row r="30" spans="1:9" ht="20.45" customHeight="1">
      <c r="A30" s="13"/>
      <c r="B30" s="123"/>
      <c r="C30" s="23">
        <v>11</v>
      </c>
      <c r="D30" s="36" t="s">
        <v>45</v>
      </c>
      <c r="E30" s="75"/>
      <c r="F30" s="68">
        <v>35000</v>
      </c>
      <c r="G30" s="22">
        <v>55000</v>
      </c>
      <c r="H30" s="42" t="str">
        <f t="shared" si="1"/>
        <v xml:space="preserve">-   </v>
      </c>
      <c r="I30" s="72" t="s">
        <v>46</v>
      </c>
    </row>
    <row r="31" spans="1:9" ht="20.45" customHeight="1">
      <c r="A31" s="13"/>
      <c r="B31" s="123"/>
      <c r="C31" s="23">
        <v>12</v>
      </c>
      <c r="D31" s="36" t="s">
        <v>47</v>
      </c>
      <c r="E31" s="75"/>
      <c r="F31" s="68">
        <v>25900</v>
      </c>
      <c r="G31" s="22">
        <v>40700</v>
      </c>
      <c r="H31" s="42" t="str">
        <f t="shared" si="1"/>
        <v xml:space="preserve">-   </v>
      </c>
      <c r="I31" s="72" t="s">
        <v>48</v>
      </c>
    </row>
    <row r="32" spans="1:9" ht="20.45" customHeight="1">
      <c r="A32" s="13"/>
      <c r="B32" s="123"/>
      <c r="C32" s="16">
        <v>13</v>
      </c>
      <c r="D32" s="35" t="s">
        <v>49</v>
      </c>
      <c r="E32" s="76"/>
      <c r="F32" s="69">
        <v>17042</v>
      </c>
      <c r="G32" s="15">
        <v>697170</v>
      </c>
      <c r="H32" s="43" t="str">
        <f t="shared" si="1"/>
        <v xml:space="preserve">-   </v>
      </c>
      <c r="I32" s="73" t="s">
        <v>50</v>
      </c>
    </row>
    <row r="33" spans="1:9" ht="20.45" customHeight="1">
      <c r="A33" s="13"/>
      <c r="B33" s="124"/>
      <c r="C33" s="12"/>
      <c r="D33" s="89" t="s">
        <v>15</v>
      </c>
      <c r="E33" s="7">
        <v>7250000</v>
      </c>
      <c r="F33" s="7">
        <f>SUM(F26:F32)</f>
        <v>521742</v>
      </c>
      <c r="G33" s="7">
        <f>SUM(G26:G32)</f>
        <v>6464970</v>
      </c>
      <c r="H33" s="44" t="str">
        <f t="shared" si="1"/>
        <v xml:space="preserve">10.7 / 12 </v>
      </c>
      <c r="I33" s="63"/>
    </row>
    <row r="34" spans="1:9" ht="20.45" customHeight="1">
      <c r="A34" s="13"/>
      <c r="B34" s="123" t="s">
        <v>51</v>
      </c>
      <c r="C34" s="19">
        <v>14</v>
      </c>
      <c r="D34" s="37" t="s">
        <v>52</v>
      </c>
      <c r="E34" s="74"/>
      <c r="F34" s="67">
        <v>0</v>
      </c>
      <c r="G34" s="18">
        <v>131212</v>
      </c>
      <c r="H34" s="41" t="str">
        <f t="shared" si="1"/>
        <v xml:space="preserve">-   </v>
      </c>
      <c r="I34" s="60"/>
    </row>
    <row r="35" spans="1:9" ht="20.45" customHeight="1">
      <c r="A35" s="13"/>
      <c r="B35" s="123"/>
      <c r="C35" s="23">
        <v>15</v>
      </c>
      <c r="D35" s="36" t="s">
        <v>53</v>
      </c>
      <c r="E35" s="75"/>
      <c r="F35" s="68">
        <v>0</v>
      </c>
      <c r="G35" s="22">
        <v>69000</v>
      </c>
      <c r="H35" s="42" t="str">
        <f t="shared" si="1"/>
        <v xml:space="preserve">-   </v>
      </c>
      <c r="I35" s="61"/>
    </row>
    <row r="36" spans="1:9" ht="20.45" customHeight="1">
      <c r="A36" s="13"/>
      <c r="B36" s="123"/>
      <c r="C36" s="16">
        <v>16</v>
      </c>
      <c r="D36" s="35" t="s">
        <v>54</v>
      </c>
      <c r="E36" s="76"/>
      <c r="F36" s="69">
        <v>7183</v>
      </c>
      <c r="G36" s="15">
        <v>45521</v>
      </c>
      <c r="H36" s="43" t="str">
        <f t="shared" si="1"/>
        <v xml:space="preserve">-   </v>
      </c>
      <c r="I36" s="62" t="s">
        <v>55</v>
      </c>
    </row>
    <row r="37" spans="1:9" ht="20.45" customHeight="1">
      <c r="A37" s="13"/>
      <c r="B37" s="124"/>
      <c r="C37" s="12"/>
      <c r="D37" s="89" t="s">
        <v>15</v>
      </c>
      <c r="E37" s="7">
        <v>320000</v>
      </c>
      <c r="F37" s="7">
        <f>SUM(F34:F36)</f>
        <v>7183</v>
      </c>
      <c r="G37" s="7">
        <f>SUM(G34:G36)</f>
        <v>245733</v>
      </c>
      <c r="H37" s="44" t="str">
        <f t="shared" si="1"/>
        <v xml:space="preserve">9.2 / 12 </v>
      </c>
      <c r="I37" s="63"/>
    </row>
    <row r="38" spans="1:9" ht="20.45" customHeight="1">
      <c r="A38" s="13"/>
      <c r="B38" s="123" t="s">
        <v>56</v>
      </c>
      <c r="C38" s="19">
        <v>17</v>
      </c>
      <c r="D38" s="37" t="s">
        <v>57</v>
      </c>
      <c r="E38" s="74"/>
      <c r="F38" s="67">
        <v>8692</v>
      </c>
      <c r="G38" s="67">
        <v>250283</v>
      </c>
      <c r="H38" s="41" t="str">
        <f t="shared" si="1"/>
        <v xml:space="preserve">-   </v>
      </c>
      <c r="I38" s="71"/>
    </row>
    <row r="39" spans="1:9" ht="20.45" customHeight="1">
      <c r="A39" s="13"/>
      <c r="B39" s="123"/>
      <c r="C39" s="23">
        <v>18</v>
      </c>
      <c r="D39" s="36" t="s">
        <v>58</v>
      </c>
      <c r="E39" s="75"/>
      <c r="F39" s="68">
        <v>48646</v>
      </c>
      <c r="G39" s="68">
        <v>270054</v>
      </c>
      <c r="H39" s="42" t="str">
        <f t="shared" si="1"/>
        <v xml:space="preserve">-   </v>
      </c>
      <c r="I39" s="72" t="s">
        <v>59</v>
      </c>
    </row>
    <row r="40" spans="1:9" ht="20.45" customHeight="1">
      <c r="A40" s="13"/>
      <c r="B40" s="123"/>
      <c r="C40" s="23">
        <v>19</v>
      </c>
      <c r="D40" s="36" t="s">
        <v>60</v>
      </c>
      <c r="E40" s="75"/>
      <c r="F40" s="68">
        <v>49179</v>
      </c>
      <c r="G40" s="68">
        <v>1029396</v>
      </c>
      <c r="H40" s="42" t="str">
        <f t="shared" si="1"/>
        <v xml:space="preserve">-   </v>
      </c>
      <c r="I40" s="72"/>
    </row>
    <row r="41" spans="1:9" ht="20.45" customHeight="1">
      <c r="A41" s="13"/>
      <c r="B41" s="123"/>
      <c r="C41" s="23">
        <v>20</v>
      </c>
      <c r="D41" s="36" t="s">
        <v>61</v>
      </c>
      <c r="E41" s="75"/>
      <c r="F41" s="68">
        <v>20238</v>
      </c>
      <c r="G41" s="68">
        <v>389878</v>
      </c>
      <c r="H41" s="42" t="str">
        <f t="shared" si="1"/>
        <v xml:space="preserve">-   </v>
      </c>
      <c r="I41" s="72"/>
    </row>
    <row r="42" spans="1:9" ht="20.45" customHeight="1">
      <c r="A42" s="13"/>
      <c r="B42" s="123"/>
      <c r="C42" s="23">
        <v>21</v>
      </c>
      <c r="D42" s="36" t="s">
        <v>62</v>
      </c>
      <c r="E42" s="75"/>
      <c r="F42" s="68">
        <v>0</v>
      </c>
      <c r="G42" s="68">
        <v>34500</v>
      </c>
      <c r="H42" s="42" t="str">
        <f t="shared" si="1"/>
        <v xml:space="preserve">-   </v>
      </c>
      <c r="I42" s="72"/>
    </row>
    <row r="43" spans="1:9" ht="20.45" customHeight="1">
      <c r="A43" s="13"/>
      <c r="B43" s="123"/>
      <c r="C43" s="23">
        <v>22</v>
      </c>
      <c r="D43" s="36" t="s">
        <v>63</v>
      </c>
      <c r="E43" s="75"/>
      <c r="F43" s="68">
        <v>0</v>
      </c>
      <c r="G43" s="68">
        <v>69430</v>
      </c>
      <c r="H43" s="42" t="str">
        <f>IFERROR(IF(G43&gt;=E43*10,"-   ",TEXT(G43/E43*12,"0.0")&amp;" / 12 "),"-   ")</f>
        <v xml:space="preserve">-   </v>
      </c>
      <c r="I43" s="72"/>
    </row>
    <row r="44" spans="1:9" ht="20.45" customHeight="1">
      <c r="A44" s="13"/>
      <c r="B44" s="123"/>
      <c r="C44" s="23">
        <v>23</v>
      </c>
      <c r="D44" s="36" t="s">
        <v>64</v>
      </c>
      <c r="E44" s="75"/>
      <c r="F44" s="68">
        <v>0</v>
      </c>
      <c r="G44" s="68">
        <v>0</v>
      </c>
      <c r="H44" s="42" t="str">
        <f t="shared" si="1"/>
        <v xml:space="preserve">-   </v>
      </c>
      <c r="I44" s="72"/>
    </row>
    <row r="45" spans="1:9" ht="20.45" customHeight="1">
      <c r="A45" s="13"/>
      <c r="B45" s="123"/>
      <c r="C45" s="23">
        <v>24</v>
      </c>
      <c r="D45" s="36" t="s">
        <v>65</v>
      </c>
      <c r="E45" s="75"/>
      <c r="F45" s="68">
        <v>50000</v>
      </c>
      <c r="G45" s="68">
        <v>600000</v>
      </c>
      <c r="H45" s="42" t="str">
        <f t="shared" si="1"/>
        <v xml:space="preserve">-   </v>
      </c>
      <c r="I45" s="72"/>
    </row>
    <row r="46" spans="1:9" ht="20.45" customHeight="1">
      <c r="A46" s="13"/>
      <c r="B46" s="123"/>
      <c r="C46" s="23">
        <v>25</v>
      </c>
      <c r="D46" s="36" t="s">
        <v>66</v>
      </c>
      <c r="E46" s="75"/>
      <c r="F46" s="68">
        <v>0</v>
      </c>
      <c r="G46" s="68">
        <v>113760</v>
      </c>
      <c r="H46" s="42" t="str">
        <f t="shared" si="1"/>
        <v xml:space="preserve">-   </v>
      </c>
      <c r="I46" s="72"/>
    </row>
    <row r="47" spans="1:9" ht="20.45" customHeight="1">
      <c r="A47" s="13"/>
      <c r="B47" s="123"/>
      <c r="C47" s="23">
        <v>26</v>
      </c>
      <c r="D47" s="36" t="s">
        <v>67</v>
      </c>
      <c r="E47" s="75"/>
      <c r="F47" s="68">
        <v>72490</v>
      </c>
      <c r="G47" s="68">
        <v>527780</v>
      </c>
      <c r="H47" s="42" t="str">
        <f t="shared" si="1"/>
        <v xml:space="preserve">-   </v>
      </c>
      <c r="I47" s="72" t="s">
        <v>68</v>
      </c>
    </row>
    <row r="48" spans="1:9" ht="20.45" customHeight="1">
      <c r="A48" s="13"/>
      <c r="B48" s="123"/>
      <c r="C48" s="23">
        <v>27</v>
      </c>
      <c r="D48" s="36" t="s">
        <v>69</v>
      </c>
      <c r="E48" s="75"/>
      <c r="F48" s="68">
        <v>0</v>
      </c>
      <c r="G48" s="68">
        <v>437363</v>
      </c>
      <c r="H48" s="42" t="str">
        <f t="shared" si="1"/>
        <v xml:space="preserve">-   </v>
      </c>
      <c r="I48" s="72" t="s">
        <v>70</v>
      </c>
    </row>
    <row r="49" spans="1:9" ht="20.45" customHeight="1">
      <c r="A49" s="13"/>
      <c r="B49" s="123"/>
      <c r="C49" s="16">
        <v>28</v>
      </c>
      <c r="D49" s="35" t="s">
        <v>71</v>
      </c>
      <c r="E49" s="76"/>
      <c r="F49" s="69">
        <v>75692</v>
      </c>
      <c r="G49" s="69">
        <v>867296</v>
      </c>
      <c r="H49" s="43" t="str">
        <f t="shared" si="1"/>
        <v xml:space="preserve">-   </v>
      </c>
      <c r="I49" s="73" t="s">
        <v>72</v>
      </c>
    </row>
    <row r="50" spans="1:9" ht="20.45" customHeight="1">
      <c r="A50" s="13"/>
      <c r="B50" s="124"/>
      <c r="C50" s="12"/>
      <c r="D50" s="89" t="s">
        <v>15</v>
      </c>
      <c r="E50" s="7">
        <v>4040000</v>
      </c>
      <c r="F50" s="7">
        <f>SUM(F38:F49)</f>
        <v>324937</v>
      </c>
      <c r="G50" s="7">
        <f>SUM(G38:G49)</f>
        <v>4589740</v>
      </c>
      <c r="H50" s="44" t="str">
        <f t="shared" si="1"/>
        <v xml:space="preserve">13.6 / 12 </v>
      </c>
      <c r="I50" s="63"/>
    </row>
    <row r="51" spans="1:9" ht="20.45" customHeight="1">
      <c r="A51" s="13"/>
      <c r="B51" s="123" t="s">
        <v>73</v>
      </c>
      <c r="C51" s="19">
        <v>29</v>
      </c>
      <c r="D51" s="37" t="s">
        <v>74</v>
      </c>
      <c r="E51" s="18">
        <v>0</v>
      </c>
      <c r="F51" s="18">
        <v>0</v>
      </c>
      <c r="G51" s="18">
        <f>IF(ISNUMBER(#REF!),#REF!,0)</f>
        <v>0</v>
      </c>
      <c r="H51" s="41" t="str">
        <f t="shared" si="1"/>
        <v xml:space="preserve">-   </v>
      </c>
      <c r="I51" s="60"/>
    </row>
    <row r="52" spans="1:9" ht="20.45" customHeight="1">
      <c r="A52" s="13"/>
      <c r="B52" s="123"/>
      <c r="C52" s="23">
        <v>30</v>
      </c>
      <c r="D52" s="36" t="s">
        <v>75</v>
      </c>
      <c r="E52" s="22">
        <v>0</v>
      </c>
      <c r="F52" s="22">
        <v>0</v>
      </c>
      <c r="G52" s="22">
        <f>IF(ISNUMBER(#REF!),#REF!,0)</f>
        <v>0</v>
      </c>
      <c r="H52" s="42" t="str">
        <f t="shared" si="1"/>
        <v xml:space="preserve">-   </v>
      </c>
      <c r="I52" s="61"/>
    </row>
    <row r="53" spans="1:9" ht="20.45" customHeight="1">
      <c r="A53" s="13"/>
      <c r="B53" s="123"/>
      <c r="C53" s="16">
        <v>31</v>
      </c>
      <c r="D53" s="35" t="s">
        <v>76</v>
      </c>
      <c r="E53" s="15">
        <v>2300000</v>
      </c>
      <c r="F53" s="15">
        <v>0</v>
      </c>
      <c r="G53" s="15">
        <v>0</v>
      </c>
      <c r="H53" s="43" t="str">
        <f t="shared" si="1"/>
        <v xml:space="preserve">0.0 / 12 </v>
      </c>
      <c r="I53" s="62"/>
    </row>
    <row r="54" spans="1:9" ht="20.45" customHeight="1">
      <c r="A54" s="13"/>
      <c r="B54" s="124"/>
      <c r="C54" s="12"/>
      <c r="D54" s="89" t="s">
        <v>15</v>
      </c>
      <c r="E54" s="7">
        <f>SUM(E51:E53)</f>
        <v>2300000</v>
      </c>
      <c r="F54" s="7">
        <f>SUM(F51:F53)</f>
        <v>0</v>
      </c>
      <c r="G54" s="7">
        <f>SUM(G51:G53)</f>
        <v>0</v>
      </c>
      <c r="H54" s="44" t="str">
        <f t="shared" si="1"/>
        <v xml:space="preserve">0.0 / 12 </v>
      </c>
      <c r="I54" s="63"/>
    </row>
    <row r="55" spans="1:9" ht="20.45" customHeight="1">
      <c r="A55" s="13"/>
      <c r="B55" s="10"/>
      <c r="C55" s="34" t="s">
        <v>77</v>
      </c>
      <c r="D55" s="8"/>
      <c r="E55" s="33">
        <f>SUM(E54,E50,E37,E33,E25,E21)</f>
        <v>15228000</v>
      </c>
      <c r="F55" s="33">
        <f>SUM(F54,F50,F37,F33,F25,F21)</f>
        <v>1027612</v>
      </c>
      <c r="G55" s="33">
        <f>SUM(G54,G50,G37,G33,G25,G21)</f>
        <v>11806093</v>
      </c>
      <c r="H55" s="45" t="str">
        <f>IFERROR(IF(G55&gt;=E55*10,"-   ",TEXT(G55/E55*12,"0.0")&amp;" / 12 "),"-   ")</f>
        <v xml:space="preserve">9.3 / 12 </v>
      </c>
      <c r="I55" s="64" t="s">
        <v>78</v>
      </c>
    </row>
    <row r="56" spans="1:9" ht="20.45" customHeight="1"/>
    <row r="57" spans="1:9" ht="20.45" customHeight="1">
      <c r="B57" s="10"/>
      <c r="C57" s="9" t="s">
        <v>79</v>
      </c>
      <c r="D57" s="8"/>
      <c r="E57" s="59">
        <f>E15-E55</f>
        <v>72000</v>
      </c>
      <c r="F57" s="59">
        <f>F15-F55</f>
        <v>773813</v>
      </c>
      <c r="G57" s="59">
        <f>G15-G55</f>
        <v>-359692</v>
      </c>
      <c r="H57" s="6"/>
      <c r="I57" s="94"/>
    </row>
    <row r="58" spans="1:9" ht="20.45" customHeight="1"/>
    <row r="59" spans="1:9" ht="20.45" customHeight="1"/>
    <row r="60" spans="1:9" ht="20.45" customHeight="1">
      <c r="A60" s="32" t="s">
        <v>80</v>
      </c>
    </row>
    <row r="61" spans="1:9" ht="20.45" customHeight="1">
      <c r="A61" s="28"/>
      <c r="B61" s="27"/>
      <c r="C61" s="27"/>
      <c r="D61" s="58" t="s">
        <v>81</v>
      </c>
      <c r="E61" s="25" t="s">
        <v>82</v>
      </c>
      <c r="F61" s="25" t="s">
        <v>83</v>
      </c>
      <c r="G61" s="25" t="s">
        <v>84</v>
      </c>
      <c r="H61" s="25" t="s">
        <v>85</v>
      </c>
      <c r="I61" s="25" t="s">
        <v>86</v>
      </c>
    </row>
    <row r="62" spans="1:9" ht="20.45" customHeight="1">
      <c r="A62" s="13"/>
      <c r="B62" s="125"/>
      <c r="C62" s="20">
        <v>1</v>
      </c>
      <c r="D62" s="19" t="s">
        <v>87</v>
      </c>
      <c r="E62" s="18">
        <v>80600</v>
      </c>
      <c r="F62" s="53">
        <v>7000</v>
      </c>
      <c r="G62" s="53"/>
      <c r="H62" s="15">
        <f t="shared" ref="H62:H73" si="2">E62+F62-G62</f>
        <v>87600</v>
      </c>
      <c r="I62" s="60"/>
    </row>
    <row r="63" spans="1:9" ht="20.45" customHeight="1">
      <c r="A63" s="13"/>
      <c r="B63" s="126"/>
      <c r="C63" s="50">
        <v>2</v>
      </c>
      <c r="D63" s="51" t="s">
        <v>88</v>
      </c>
      <c r="E63" s="52">
        <v>1400</v>
      </c>
      <c r="F63" s="54"/>
      <c r="G63" s="54"/>
      <c r="H63" s="15">
        <f t="shared" si="2"/>
        <v>1400</v>
      </c>
      <c r="I63" s="65"/>
    </row>
    <row r="64" spans="1:9" ht="20.45" customHeight="1">
      <c r="A64" s="13"/>
      <c r="B64" s="126"/>
      <c r="C64" s="50">
        <v>3</v>
      </c>
      <c r="D64" s="51" t="s">
        <v>89</v>
      </c>
      <c r="E64" s="52">
        <v>43000</v>
      </c>
      <c r="F64" s="54"/>
      <c r="G64" s="54"/>
      <c r="H64" s="15">
        <f t="shared" si="2"/>
        <v>43000</v>
      </c>
      <c r="I64" s="65"/>
    </row>
    <row r="65" spans="1:9" ht="20.45" customHeight="1">
      <c r="A65" s="13"/>
      <c r="B65" s="126"/>
      <c r="C65" s="50">
        <v>4</v>
      </c>
      <c r="D65" s="51" t="s">
        <v>90</v>
      </c>
      <c r="E65" s="52">
        <v>206384</v>
      </c>
      <c r="F65" s="54">
        <v>1000</v>
      </c>
      <c r="G65" s="54"/>
      <c r="H65" s="15">
        <f t="shared" si="2"/>
        <v>207384</v>
      </c>
      <c r="I65" s="65"/>
    </row>
    <row r="66" spans="1:9" ht="20.45" customHeight="1">
      <c r="A66" s="13"/>
      <c r="B66" s="126"/>
      <c r="C66" s="50">
        <v>5</v>
      </c>
      <c r="D66" s="51" t="s">
        <v>91</v>
      </c>
      <c r="E66" s="52">
        <v>238000</v>
      </c>
      <c r="F66" s="54">
        <v>12000</v>
      </c>
      <c r="G66" s="54"/>
      <c r="H66" s="15">
        <f t="shared" si="2"/>
        <v>250000</v>
      </c>
      <c r="I66" s="65"/>
    </row>
    <row r="67" spans="1:9" ht="20.45" customHeight="1">
      <c r="A67" s="13"/>
      <c r="B67" s="126"/>
      <c r="C67" s="50">
        <v>6</v>
      </c>
      <c r="D67" s="51" t="s">
        <v>92</v>
      </c>
      <c r="E67" s="52">
        <v>27500</v>
      </c>
      <c r="F67" s="54"/>
      <c r="G67" s="54"/>
      <c r="H67" s="15">
        <f t="shared" si="2"/>
        <v>27500</v>
      </c>
      <c r="I67" s="65"/>
    </row>
    <row r="68" spans="1:9" ht="20.45" customHeight="1">
      <c r="A68" s="13"/>
      <c r="B68" s="126"/>
      <c r="C68" s="50">
        <v>7</v>
      </c>
      <c r="D68" s="51" t="s">
        <v>93</v>
      </c>
      <c r="E68" s="52">
        <v>80600</v>
      </c>
      <c r="F68" s="54">
        <v>7000</v>
      </c>
      <c r="G68" s="54"/>
      <c r="H68" s="15">
        <f t="shared" si="2"/>
        <v>87600</v>
      </c>
      <c r="I68" s="65"/>
    </row>
    <row r="69" spans="1:9" ht="20.45" customHeight="1">
      <c r="A69" s="13"/>
      <c r="B69" s="127"/>
      <c r="C69" s="50">
        <v>8</v>
      </c>
      <c r="D69" s="23" t="s">
        <v>94</v>
      </c>
      <c r="E69" s="22">
        <v>10550</v>
      </c>
      <c r="F69" s="55"/>
      <c r="G69" s="55"/>
      <c r="H69" s="15">
        <f t="shared" si="2"/>
        <v>10550</v>
      </c>
      <c r="I69" s="61"/>
    </row>
    <row r="70" spans="1:9" ht="20.45" customHeight="1">
      <c r="A70" s="13"/>
      <c r="B70" s="127"/>
      <c r="C70" s="50">
        <v>9</v>
      </c>
      <c r="D70" s="23" t="s">
        <v>95</v>
      </c>
      <c r="E70" s="22">
        <v>0</v>
      </c>
      <c r="F70" s="55"/>
      <c r="G70" s="55"/>
      <c r="H70" s="15">
        <f t="shared" si="2"/>
        <v>0</v>
      </c>
      <c r="I70" s="61"/>
    </row>
    <row r="71" spans="1:9" ht="20.45" customHeight="1">
      <c r="A71" s="13"/>
      <c r="B71" s="127"/>
      <c r="C71" s="50">
        <v>10</v>
      </c>
      <c r="D71" s="23" t="s">
        <v>96</v>
      </c>
      <c r="E71" s="22">
        <v>25000</v>
      </c>
      <c r="F71" s="55">
        <v>15000</v>
      </c>
      <c r="G71" s="55">
        <v>10000</v>
      </c>
      <c r="H71" s="15">
        <f>E71+F71-G71</f>
        <v>30000</v>
      </c>
      <c r="I71" s="61"/>
    </row>
    <row r="72" spans="1:9" ht="20.45" customHeight="1">
      <c r="A72" s="13"/>
      <c r="B72" s="127"/>
      <c r="C72" s="50">
        <v>11</v>
      </c>
      <c r="D72" s="23" t="s">
        <v>97</v>
      </c>
      <c r="E72" s="22">
        <v>1000</v>
      </c>
      <c r="F72" s="55"/>
      <c r="G72" s="55"/>
      <c r="H72" s="15">
        <f t="shared" si="2"/>
        <v>1000</v>
      </c>
      <c r="I72" s="61"/>
    </row>
    <row r="73" spans="1:9" ht="20.45" customHeight="1">
      <c r="A73" s="13"/>
      <c r="B73" s="127"/>
      <c r="C73" s="23">
        <v>12</v>
      </c>
      <c r="D73" s="16" t="s">
        <v>98</v>
      </c>
      <c r="E73" s="15">
        <v>8000</v>
      </c>
      <c r="F73" s="56">
        <v>1000</v>
      </c>
      <c r="G73" s="56"/>
      <c r="H73" s="15">
        <f t="shared" si="2"/>
        <v>9000</v>
      </c>
      <c r="I73" s="62"/>
    </row>
    <row r="74" spans="1:9" ht="20.45" customHeight="1">
      <c r="A74" s="13"/>
      <c r="B74" s="127"/>
      <c r="C74" s="16">
        <v>13</v>
      </c>
      <c r="D74" s="16" t="s">
        <v>99</v>
      </c>
      <c r="E74" s="15">
        <v>16748</v>
      </c>
      <c r="F74" s="56">
        <v>10000</v>
      </c>
      <c r="G74" s="56"/>
      <c r="H74" s="15">
        <f t="shared" ref="H74:H93" si="3">E74+F74-G74</f>
        <v>26748</v>
      </c>
      <c r="I74" s="62"/>
    </row>
    <row r="75" spans="1:9" ht="20.45" customHeight="1">
      <c r="A75" s="13"/>
      <c r="B75" s="127"/>
      <c r="C75" s="16">
        <v>14</v>
      </c>
      <c r="D75" s="16" t="s">
        <v>100</v>
      </c>
      <c r="E75" s="15">
        <v>0</v>
      </c>
      <c r="F75" s="56"/>
      <c r="G75" s="56"/>
      <c r="H75" s="15">
        <f t="shared" si="3"/>
        <v>0</v>
      </c>
      <c r="I75" s="62"/>
    </row>
    <row r="76" spans="1:9" ht="20.45" customHeight="1">
      <c r="A76" s="13"/>
      <c r="B76" s="127"/>
      <c r="C76" s="16">
        <v>15</v>
      </c>
      <c r="D76" s="16" t="s">
        <v>101</v>
      </c>
      <c r="E76" s="15">
        <v>0</v>
      </c>
      <c r="F76" s="56"/>
      <c r="G76" s="56"/>
      <c r="H76" s="15">
        <f t="shared" si="3"/>
        <v>0</v>
      </c>
      <c r="I76" s="62"/>
    </row>
    <row r="77" spans="1:9" ht="20.45" customHeight="1">
      <c r="A77" s="13"/>
      <c r="B77" s="127"/>
      <c r="C77" s="16">
        <v>16</v>
      </c>
      <c r="D77" s="16" t="s">
        <v>102</v>
      </c>
      <c r="E77" s="15">
        <v>0</v>
      </c>
      <c r="F77" s="56"/>
      <c r="G77" s="56"/>
      <c r="H77" s="15">
        <f t="shared" si="3"/>
        <v>0</v>
      </c>
      <c r="I77" s="62"/>
    </row>
    <row r="78" spans="1:9" ht="20.45" customHeight="1">
      <c r="A78" s="13"/>
      <c r="B78" s="127"/>
      <c r="C78" s="16">
        <v>17</v>
      </c>
      <c r="D78" s="16" t="s">
        <v>103</v>
      </c>
      <c r="E78" s="15">
        <v>0</v>
      </c>
      <c r="F78" s="56"/>
      <c r="G78" s="56"/>
      <c r="H78" s="15">
        <f t="shared" si="3"/>
        <v>0</v>
      </c>
      <c r="I78" s="62"/>
    </row>
    <row r="79" spans="1:9" ht="20.45" customHeight="1">
      <c r="A79" s="13"/>
      <c r="B79" s="127"/>
      <c r="C79" s="16">
        <v>18</v>
      </c>
      <c r="D79" s="16" t="s">
        <v>104</v>
      </c>
      <c r="E79" s="15">
        <v>0</v>
      </c>
      <c r="F79" s="56"/>
      <c r="G79" s="56"/>
      <c r="H79" s="15">
        <f t="shared" si="3"/>
        <v>0</v>
      </c>
      <c r="I79" s="85"/>
    </row>
    <row r="80" spans="1:9" ht="20.45" customHeight="1">
      <c r="A80" s="13"/>
      <c r="B80" s="127"/>
      <c r="C80" s="16">
        <v>19</v>
      </c>
      <c r="D80" s="16" t="s">
        <v>105</v>
      </c>
      <c r="E80" s="15">
        <v>65000</v>
      </c>
      <c r="F80" s="56"/>
      <c r="G80" s="56"/>
      <c r="H80" s="15">
        <f t="shared" si="3"/>
        <v>65000</v>
      </c>
      <c r="I80" s="85"/>
    </row>
    <row r="81" spans="1:9" ht="20.45" customHeight="1">
      <c r="A81" s="13"/>
      <c r="B81" s="127"/>
      <c r="C81" s="16">
        <v>20</v>
      </c>
      <c r="D81" s="16" t="s">
        <v>106</v>
      </c>
      <c r="E81" s="15">
        <v>0</v>
      </c>
      <c r="F81" s="56"/>
      <c r="G81" s="56"/>
      <c r="H81" s="15">
        <f t="shared" si="3"/>
        <v>0</v>
      </c>
      <c r="I81" s="85"/>
    </row>
    <row r="82" spans="1:9" ht="20.45" customHeight="1">
      <c r="A82" s="13"/>
      <c r="B82" s="127"/>
      <c r="C82" s="16">
        <v>21</v>
      </c>
      <c r="D82" s="16" t="s">
        <v>107</v>
      </c>
      <c r="E82" s="15">
        <v>92000</v>
      </c>
      <c r="F82" s="56">
        <v>10000</v>
      </c>
      <c r="G82" s="56"/>
      <c r="H82" s="15">
        <f t="shared" si="3"/>
        <v>102000</v>
      </c>
      <c r="I82" s="85"/>
    </row>
    <row r="83" spans="1:9" ht="20.45" customHeight="1">
      <c r="A83" s="13"/>
      <c r="B83" s="127"/>
      <c r="C83" s="16">
        <v>22</v>
      </c>
      <c r="D83" s="16" t="s">
        <v>108</v>
      </c>
      <c r="E83" s="15">
        <v>0</v>
      </c>
      <c r="F83" s="56"/>
      <c r="G83" s="56"/>
      <c r="H83" s="15">
        <f t="shared" si="3"/>
        <v>0</v>
      </c>
      <c r="I83" s="85"/>
    </row>
    <row r="84" spans="1:9" ht="20.45" customHeight="1">
      <c r="A84" s="13"/>
      <c r="B84" s="127"/>
      <c r="C84" s="16">
        <v>23</v>
      </c>
      <c r="D84" s="16" t="s">
        <v>109</v>
      </c>
      <c r="E84" s="15">
        <v>0</v>
      </c>
      <c r="F84" s="56"/>
      <c r="G84" s="56"/>
      <c r="H84" s="15">
        <f t="shared" si="3"/>
        <v>0</v>
      </c>
      <c r="I84" s="87"/>
    </row>
    <row r="85" spans="1:9" ht="20.45" customHeight="1">
      <c r="A85" s="13"/>
      <c r="B85" s="127"/>
      <c r="C85" s="16">
        <v>24</v>
      </c>
      <c r="D85" s="88" t="s">
        <v>110</v>
      </c>
      <c r="E85" s="15">
        <v>0</v>
      </c>
      <c r="F85" s="56"/>
      <c r="G85" s="56"/>
      <c r="H85" s="15">
        <f t="shared" si="3"/>
        <v>0</v>
      </c>
      <c r="I85" s="93"/>
    </row>
    <row r="86" spans="1:9" ht="20.45" customHeight="1">
      <c r="A86" s="13"/>
      <c r="B86" s="127"/>
      <c r="C86" s="16">
        <v>25</v>
      </c>
      <c r="D86" s="88" t="s">
        <v>111</v>
      </c>
      <c r="E86" s="15">
        <v>0</v>
      </c>
      <c r="F86" s="56"/>
      <c r="G86" s="56"/>
      <c r="H86" s="15">
        <f t="shared" si="3"/>
        <v>0</v>
      </c>
      <c r="I86" s="87"/>
    </row>
    <row r="87" spans="1:9" ht="20.45" customHeight="1">
      <c r="A87" s="13"/>
      <c r="B87" s="127"/>
      <c r="C87" s="16">
        <v>26</v>
      </c>
      <c r="D87" s="88" t="s">
        <v>112</v>
      </c>
      <c r="E87" s="15">
        <v>0</v>
      </c>
      <c r="F87" s="56"/>
      <c r="G87" s="56"/>
      <c r="H87" s="15">
        <f t="shared" si="3"/>
        <v>0</v>
      </c>
      <c r="I87" s="87"/>
    </row>
    <row r="88" spans="1:9" ht="20.45" customHeight="1">
      <c r="A88" s="13"/>
      <c r="B88" s="127"/>
      <c r="C88" s="16">
        <v>27</v>
      </c>
      <c r="D88" s="88" t="s">
        <v>113</v>
      </c>
      <c r="E88" s="15">
        <v>0</v>
      </c>
      <c r="F88" s="56"/>
      <c r="G88" s="56"/>
      <c r="H88" s="15">
        <f t="shared" si="3"/>
        <v>0</v>
      </c>
      <c r="I88" s="87"/>
    </row>
    <row r="89" spans="1:9" ht="20.45" customHeight="1">
      <c r="A89" s="13"/>
      <c r="B89" s="127"/>
      <c r="C89" s="16">
        <v>28</v>
      </c>
      <c r="D89" s="88" t="s">
        <v>114</v>
      </c>
      <c r="E89" s="15">
        <v>0</v>
      </c>
      <c r="F89" s="56"/>
      <c r="G89" s="56"/>
      <c r="H89" s="15">
        <f t="shared" si="3"/>
        <v>0</v>
      </c>
      <c r="I89" s="87"/>
    </row>
    <row r="90" spans="1:9" ht="20.45" customHeight="1">
      <c r="A90" s="13"/>
      <c r="B90" s="127"/>
      <c r="C90" s="16">
        <v>29</v>
      </c>
      <c r="D90" s="88" t="s">
        <v>115</v>
      </c>
      <c r="E90" s="15">
        <v>214490</v>
      </c>
      <c r="F90" s="56">
        <v>1000</v>
      </c>
      <c r="G90" s="56"/>
      <c r="H90" s="15">
        <f t="shared" si="3"/>
        <v>215490</v>
      </c>
      <c r="I90" s="87"/>
    </row>
    <row r="91" spans="1:9" ht="20.45" customHeight="1">
      <c r="A91" s="13"/>
      <c r="B91" s="127"/>
      <c r="C91" s="16">
        <v>30</v>
      </c>
      <c r="D91" s="88" t="s">
        <v>116</v>
      </c>
      <c r="E91" s="15">
        <v>21000</v>
      </c>
      <c r="F91" s="56">
        <v>8000</v>
      </c>
      <c r="G91" s="56"/>
      <c r="H91" s="15">
        <f t="shared" si="3"/>
        <v>29000</v>
      </c>
      <c r="I91" s="87"/>
    </row>
    <row r="92" spans="1:9" ht="20.45" customHeight="1">
      <c r="A92" s="13"/>
      <c r="B92" s="127"/>
      <c r="C92" s="16">
        <v>31</v>
      </c>
      <c r="D92" s="88" t="s">
        <v>117</v>
      </c>
      <c r="E92" s="15">
        <v>200000</v>
      </c>
      <c r="F92" s="56">
        <v>0</v>
      </c>
      <c r="G92" s="56"/>
      <c r="H92" s="15">
        <f t="shared" si="3"/>
        <v>200000</v>
      </c>
      <c r="I92" s="87"/>
    </row>
    <row r="93" spans="1:9" ht="20.45" customHeight="1">
      <c r="A93" s="13"/>
      <c r="B93" s="127"/>
      <c r="C93" s="16">
        <v>31</v>
      </c>
      <c r="D93" s="16" t="s">
        <v>118</v>
      </c>
      <c r="E93" s="15">
        <v>55650</v>
      </c>
      <c r="F93" s="56"/>
      <c r="G93" s="56"/>
      <c r="H93" s="15">
        <f t="shared" si="3"/>
        <v>55650</v>
      </c>
      <c r="I93" s="87" t="s">
        <v>119</v>
      </c>
    </row>
    <row r="94" spans="1:9" ht="20.45" customHeight="1">
      <c r="A94" s="13"/>
      <c r="B94" s="127"/>
      <c r="C94" s="16">
        <v>32</v>
      </c>
      <c r="D94" s="16" t="s">
        <v>120</v>
      </c>
      <c r="E94" s="15">
        <v>26000</v>
      </c>
      <c r="F94" s="56">
        <v>2000</v>
      </c>
      <c r="G94" s="56"/>
      <c r="H94" s="15">
        <f>E94+F94-G94</f>
        <v>28000</v>
      </c>
      <c r="I94" s="86"/>
    </row>
    <row r="95" spans="1:9" ht="20.45" customHeight="1">
      <c r="A95" s="1"/>
      <c r="B95" s="31"/>
      <c r="C95" s="34" t="s">
        <v>121</v>
      </c>
      <c r="D95" s="8"/>
      <c r="E95" s="7">
        <f>SUM(E62:E94)</f>
        <v>1412922</v>
      </c>
      <c r="F95" s="7">
        <f>SUM(F62:F94)</f>
        <v>74000</v>
      </c>
      <c r="G95" s="7">
        <f>SUM(G62:G94)</f>
        <v>10000</v>
      </c>
      <c r="H95" s="7">
        <f>SUM(H62:H94)</f>
        <v>1476922</v>
      </c>
      <c r="I95" s="63"/>
    </row>
    <row r="96" spans="1:9" ht="20.45" customHeight="1">
      <c r="A96" s="32"/>
      <c r="B96" s="31"/>
      <c r="C96" s="80"/>
      <c r="D96" s="81"/>
      <c r="E96" s="82"/>
      <c r="F96" s="82"/>
      <c r="G96" s="82"/>
      <c r="H96" s="82"/>
      <c r="I96" s="83"/>
    </row>
    <row r="97" spans="1:9" ht="20.45" customHeight="1">
      <c r="A97" s="32" t="s">
        <v>122</v>
      </c>
      <c r="B97" s="31"/>
      <c r="C97" s="80"/>
      <c r="D97" s="81"/>
      <c r="E97" s="82"/>
      <c r="F97" s="82"/>
      <c r="G97" s="82"/>
      <c r="H97" s="82"/>
      <c r="I97" s="83"/>
    </row>
    <row r="98" spans="1:9" ht="20.45" customHeight="1">
      <c r="A98" s="13"/>
      <c r="B98" s="84"/>
      <c r="C98" s="27"/>
      <c r="D98" s="26" t="s">
        <v>3</v>
      </c>
      <c r="E98" s="113" t="s">
        <v>4</v>
      </c>
      <c r="F98" s="25" t="s">
        <v>5</v>
      </c>
      <c r="G98" s="113" t="s">
        <v>6</v>
      </c>
      <c r="H98" s="25" t="s">
        <v>7</v>
      </c>
      <c r="I98" s="25" t="s">
        <v>8</v>
      </c>
    </row>
    <row r="99" spans="1:9" ht="20.45" customHeight="1">
      <c r="A99" s="13"/>
      <c r="B99" s="128" t="s">
        <v>123</v>
      </c>
      <c r="C99" s="20">
        <v>1</v>
      </c>
      <c r="D99" s="19" t="s">
        <v>124</v>
      </c>
      <c r="E99" s="74">
        <v>3000000</v>
      </c>
      <c r="F99" s="18">
        <v>263000</v>
      </c>
      <c r="G99" s="18">
        <v>3285084</v>
      </c>
      <c r="H99" s="41" t="str">
        <f>IFERROR(IF(G99&gt;=E99*10,"-   ",TEXT(G99/E99*12,"0.0")&amp;" / 12 "),"-   ")</f>
        <v xml:space="preserve">13.1 / 12 </v>
      </c>
      <c r="I99" s="70" t="s">
        <v>125</v>
      </c>
    </row>
    <row r="100" spans="1:9" ht="20.45" customHeight="1">
      <c r="A100" s="13"/>
      <c r="B100" s="129"/>
      <c r="C100" s="24">
        <v>2</v>
      </c>
      <c r="D100" s="51" t="s">
        <v>126</v>
      </c>
      <c r="E100" s="78">
        <v>3000000</v>
      </c>
      <c r="F100" s="22">
        <v>0</v>
      </c>
      <c r="G100" s="22">
        <v>0</v>
      </c>
      <c r="H100" s="42" t="str">
        <f t="shared" ref="H100:H107" si="4">IFERROR(IF(G100&gt;=E100*10,"-   ",TEXT(G100/E100*12,"0.0")&amp;" / 12 "),"-   ")</f>
        <v xml:space="preserve">0.0 / 12 </v>
      </c>
      <c r="I100" s="21"/>
    </row>
    <row r="101" spans="1:9" ht="20.45" customHeight="1">
      <c r="A101" s="13"/>
      <c r="B101" s="129"/>
      <c r="C101" s="17">
        <v>3</v>
      </c>
      <c r="D101" s="51" t="s">
        <v>127</v>
      </c>
      <c r="E101" s="78">
        <v>25000000</v>
      </c>
      <c r="F101" s="22">
        <v>0</v>
      </c>
      <c r="G101" s="22">
        <v>8680000</v>
      </c>
      <c r="H101" s="42" t="str">
        <f t="shared" si="4"/>
        <v xml:space="preserve">4.2 / 12 </v>
      </c>
      <c r="I101" s="90"/>
    </row>
    <row r="102" spans="1:9" ht="20.45" customHeight="1">
      <c r="A102" s="13"/>
      <c r="B102" s="129"/>
      <c r="C102" s="17">
        <v>4</v>
      </c>
      <c r="D102" s="16" t="s">
        <v>22</v>
      </c>
      <c r="E102" s="76">
        <v>0</v>
      </c>
      <c r="F102" s="15">
        <v>0</v>
      </c>
      <c r="G102" s="15">
        <v>5510</v>
      </c>
      <c r="H102" s="42" t="str">
        <f t="shared" si="4"/>
        <v xml:space="preserve">-   </v>
      </c>
      <c r="I102" s="14"/>
    </row>
    <row r="103" spans="1:9" ht="20.45" customHeight="1">
      <c r="A103" s="13"/>
      <c r="B103" s="130"/>
      <c r="C103" s="17">
        <v>5</v>
      </c>
      <c r="D103" s="16" t="s">
        <v>128</v>
      </c>
      <c r="E103" s="76">
        <v>2300000</v>
      </c>
      <c r="F103" s="15">
        <v>0</v>
      </c>
      <c r="G103" s="15">
        <v>0</v>
      </c>
      <c r="H103" s="42" t="str">
        <f t="shared" si="4"/>
        <v xml:space="preserve">0.0 / 12 </v>
      </c>
      <c r="I103" s="112"/>
    </row>
    <row r="104" spans="1:9" ht="20.45" customHeight="1">
      <c r="A104" s="13"/>
      <c r="B104" s="130"/>
      <c r="C104" s="12"/>
      <c r="D104" s="89" t="s">
        <v>129</v>
      </c>
      <c r="E104" s="7">
        <f>SUM(E99:E102)</f>
        <v>31000000</v>
      </c>
      <c r="F104" s="7">
        <f>SUM(F99:F102)</f>
        <v>263000</v>
      </c>
      <c r="G104" s="7">
        <f>SUM(G99:G102)</f>
        <v>11970594</v>
      </c>
      <c r="H104" s="44"/>
      <c r="I104" s="5"/>
    </row>
    <row r="105" spans="1:9" ht="20.45" customHeight="1">
      <c r="A105" s="13"/>
      <c r="B105" s="131" t="s">
        <v>130</v>
      </c>
      <c r="C105" s="20">
        <v>8</v>
      </c>
      <c r="D105" s="19" t="s">
        <v>131</v>
      </c>
      <c r="E105" s="74">
        <v>23500000</v>
      </c>
      <c r="F105" s="18">
        <v>300000</v>
      </c>
      <c r="G105" s="18">
        <v>3600000</v>
      </c>
      <c r="H105" s="41" t="str">
        <f t="shared" si="4"/>
        <v xml:space="preserve">1.8 / 12 </v>
      </c>
      <c r="I105" s="91"/>
    </row>
    <row r="106" spans="1:9" ht="20.45" customHeight="1">
      <c r="A106" s="13"/>
      <c r="B106" s="132"/>
      <c r="C106" s="24">
        <v>9</v>
      </c>
      <c r="D106" s="23" t="s">
        <v>132</v>
      </c>
      <c r="E106" s="75">
        <v>7496004</v>
      </c>
      <c r="F106" s="22">
        <v>0</v>
      </c>
      <c r="G106" s="22">
        <v>7496004</v>
      </c>
      <c r="H106" s="42" t="str">
        <f t="shared" si="4"/>
        <v xml:space="preserve">12.0 / 12 </v>
      </c>
      <c r="I106" s="21"/>
    </row>
    <row r="107" spans="1:9" ht="20.45" customHeight="1">
      <c r="A107" s="13"/>
      <c r="B107" s="132"/>
      <c r="C107" s="24">
        <v>10</v>
      </c>
      <c r="D107" s="77" t="s">
        <v>133</v>
      </c>
      <c r="E107" s="79">
        <v>0</v>
      </c>
      <c r="F107" s="22">
        <v>0</v>
      </c>
      <c r="G107" s="22">
        <v>0</v>
      </c>
      <c r="H107" s="42" t="str">
        <f t="shared" si="4"/>
        <v xml:space="preserve">-   </v>
      </c>
      <c r="I107" s="21"/>
    </row>
    <row r="108" spans="1:9" ht="20.45" customHeight="1">
      <c r="A108" s="13"/>
      <c r="B108" s="124"/>
      <c r="C108" s="12"/>
      <c r="D108" s="89" t="s">
        <v>134</v>
      </c>
      <c r="E108" s="66">
        <f>SUM(E105:E107)</f>
        <v>30996004</v>
      </c>
      <c r="F108" s="7">
        <f>SUM(F105:F107)</f>
        <v>300000</v>
      </c>
      <c r="G108" s="7">
        <f>SUM(G105:G107)</f>
        <v>11096004</v>
      </c>
      <c r="H108" s="44"/>
      <c r="I108" s="5"/>
    </row>
    <row r="109" spans="1:9" ht="20.45" customHeight="1">
      <c r="A109" s="13"/>
    </row>
    <row r="110" spans="1:9" ht="20.45" customHeight="1">
      <c r="A110" s="32" t="s">
        <v>135</v>
      </c>
      <c r="B110" s="31"/>
      <c r="C110" s="80"/>
      <c r="D110" s="81"/>
      <c r="E110" s="82"/>
      <c r="F110" s="82"/>
      <c r="G110" s="82"/>
      <c r="H110" s="82"/>
      <c r="I110" s="83"/>
    </row>
    <row r="111" spans="1:9" s="100" customFormat="1" ht="20.45" customHeight="1">
      <c r="A111" s="95"/>
      <c r="B111" s="96"/>
      <c r="C111" s="97"/>
      <c r="D111" s="115"/>
      <c r="E111" s="116" t="s">
        <v>136</v>
      </c>
      <c r="F111" s="116" t="s">
        <v>137</v>
      </c>
      <c r="G111" s="116" t="s">
        <v>138</v>
      </c>
      <c r="H111" s="98"/>
      <c r="I111" s="99"/>
    </row>
    <row r="112" spans="1:9" s="102" customFormat="1" ht="20.45" customHeight="1">
      <c r="A112" s="101"/>
      <c r="D112" s="117" t="s">
        <v>139</v>
      </c>
      <c r="E112" s="118">
        <v>1398639</v>
      </c>
      <c r="F112" s="118">
        <v>1636366</v>
      </c>
      <c r="G112" s="118">
        <f t="shared" ref="G112:G114" si="5">F112-E112</f>
        <v>237727</v>
      </c>
      <c r="H112" s="103"/>
      <c r="I112" s="104"/>
    </row>
    <row r="113" spans="1:9" s="102" customFormat="1" ht="20.45" customHeight="1">
      <c r="A113" s="101"/>
      <c r="D113" s="117" t="s">
        <v>140</v>
      </c>
      <c r="E113" s="118">
        <v>-4869</v>
      </c>
      <c r="F113" s="118">
        <v>115098</v>
      </c>
      <c r="G113" s="118">
        <f t="shared" si="5"/>
        <v>119967</v>
      </c>
      <c r="H113" s="103"/>
      <c r="I113" s="104"/>
    </row>
    <row r="114" spans="1:9" s="102" customFormat="1" ht="20.45" customHeight="1" thickBot="1">
      <c r="A114" s="101"/>
      <c r="D114" s="110" t="s">
        <v>141</v>
      </c>
      <c r="E114" s="111">
        <v>200123</v>
      </c>
      <c r="F114" s="111">
        <v>142473</v>
      </c>
      <c r="G114" s="111">
        <f t="shared" si="5"/>
        <v>-57650</v>
      </c>
      <c r="H114" s="103"/>
      <c r="I114" s="104"/>
    </row>
    <row r="115" spans="1:9" s="102" customFormat="1" ht="20.45" customHeight="1">
      <c r="A115" s="101"/>
      <c r="D115" s="109" t="s">
        <v>142</v>
      </c>
      <c r="E115" s="106">
        <v>275638</v>
      </c>
      <c r="F115" s="106">
        <v>4023108</v>
      </c>
      <c r="G115" s="106">
        <f>F115-E115</f>
        <v>3747470</v>
      </c>
      <c r="H115" s="103"/>
      <c r="I115" s="104"/>
    </row>
    <row r="116" spans="1:9" s="102" customFormat="1" ht="20.45" customHeight="1" thickBot="1">
      <c r="A116" s="101"/>
      <c r="D116" s="107" t="s">
        <v>143</v>
      </c>
      <c r="E116" s="108">
        <v>4544794</v>
      </c>
      <c r="F116" s="108">
        <v>543914</v>
      </c>
      <c r="G116" s="108">
        <f>F116-E116</f>
        <v>-4000880</v>
      </c>
      <c r="H116" s="103"/>
      <c r="I116" s="104"/>
    </row>
    <row r="117" spans="1:9" s="102" customFormat="1" ht="20.45" customHeight="1" thickTop="1">
      <c r="A117" s="101"/>
      <c r="D117" s="105" t="s">
        <v>144</v>
      </c>
      <c r="E117" s="106">
        <f>SUM(E112:E116)</f>
        <v>6414325</v>
      </c>
      <c r="F117" s="106">
        <f>SUM(F112:F116)</f>
        <v>6460959</v>
      </c>
      <c r="G117" s="106">
        <f>SUM(G112:G116)</f>
        <v>46634</v>
      </c>
      <c r="H117" s="103"/>
      <c r="I117" s="104"/>
    </row>
    <row r="118" spans="1:9" ht="20.45" customHeight="1"/>
  </sheetData>
  <mergeCells count="11">
    <mergeCell ref="B34:B37"/>
    <mergeCell ref="B5:B8"/>
    <mergeCell ref="B9:B14"/>
    <mergeCell ref="B18:B21"/>
    <mergeCell ref="B22:B25"/>
    <mergeCell ref="B26:B33"/>
    <mergeCell ref="B38:B50"/>
    <mergeCell ref="B51:B54"/>
    <mergeCell ref="B62:B94"/>
    <mergeCell ref="B99:B104"/>
    <mergeCell ref="B105:B108"/>
  </mergeCells>
  <phoneticPr fontId="24"/>
  <printOptions horizontalCentered="1"/>
  <pageMargins left="0.51181102362204722" right="0.51181102362204722" top="0.98425196850393704" bottom="0.19685039370078741" header="0.51181102362204722" footer="0.31496062992125984"/>
  <pageSetup paperSize="9" scale="61" fitToHeight="0" orientation="portrait" blackAndWhite="1" copies="6" r:id="rId1"/>
  <rowBreaks count="1" manualBreakCount="1">
    <brk id="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opLeftCell="A100" zoomScale="80" zoomScaleNormal="80" workbookViewId="0">
      <selection activeCell="G33" sqref="G33"/>
    </sheetView>
  </sheetViews>
  <sheetFormatPr defaultColWidth="9" defaultRowHeight="24"/>
  <cols>
    <col min="1" max="1" width="3.625" style="4" customWidth="1"/>
    <col min="2" max="2" width="5" style="1" customWidth="1"/>
    <col min="3" max="3" width="5.875" style="1" customWidth="1"/>
    <col min="4" max="4" width="21.625" style="1" customWidth="1"/>
    <col min="5" max="8" width="15.625" style="3" customWidth="1"/>
    <col min="9" max="9" width="50.625" style="2" customWidth="1"/>
    <col min="10" max="10" width="3.625" style="1" customWidth="1"/>
    <col min="11" max="16384" width="9" style="1"/>
  </cols>
  <sheetData>
    <row r="1" spans="1:9" ht="36" customHeight="1">
      <c r="A1" s="46"/>
      <c r="B1" s="46"/>
      <c r="C1" s="46"/>
      <c r="D1" s="47" t="s">
        <v>0</v>
      </c>
      <c r="E1" s="48"/>
      <c r="F1" s="48"/>
      <c r="G1" s="48"/>
      <c r="H1" s="48"/>
      <c r="I1" s="49">
        <v>45698</v>
      </c>
    </row>
    <row r="3" spans="1:9" ht="32.1" customHeight="1">
      <c r="A3" s="32" t="s">
        <v>1</v>
      </c>
      <c r="B3" s="31"/>
      <c r="C3" s="30"/>
      <c r="D3" s="29"/>
    </row>
    <row r="4" spans="1:9" ht="28.5">
      <c r="A4" s="57" t="s">
        <v>2</v>
      </c>
      <c r="B4" s="27"/>
      <c r="C4" s="27"/>
      <c r="D4" s="26" t="s">
        <v>3</v>
      </c>
      <c r="E4" s="25" t="s">
        <v>145</v>
      </c>
      <c r="F4" s="25" t="s">
        <v>146</v>
      </c>
      <c r="G4" s="25" t="s">
        <v>147</v>
      </c>
      <c r="H4" s="25" t="s">
        <v>7</v>
      </c>
      <c r="I4" s="25" t="s">
        <v>8</v>
      </c>
    </row>
    <row r="5" spans="1:9" ht="21">
      <c r="A5" s="13"/>
      <c r="B5" s="133" t="s">
        <v>9</v>
      </c>
      <c r="C5" s="20">
        <v>1</v>
      </c>
      <c r="D5" s="19" t="s">
        <v>10</v>
      </c>
      <c r="E5" s="74">
        <v>7500000</v>
      </c>
      <c r="F5" s="18">
        <v>246600</v>
      </c>
      <c r="G5" s="18">
        <v>246600</v>
      </c>
      <c r="H5" s="41" t="str">
        <f t="shared" ref="H5:H15" si="0">IFERROR(IF(G5&gt;=E5*10,"-   ",TEXT(G5/E5*12,"0.0")&amp;" / 12 "),"-   ")</f>
        <v xml:space="preserve">0.4 / 12 </v>
      </c>
      <c r="I5" s="71" t="s">
        <v>148</v>
      </c>
    </row>
    <row r="6" spans="1:9" ht="21">
      <c r="A6" s="13"/>
      <c r="B6" s="129"/>
      <c r="C6" s="24">
        <v>2</v>
      </c>
      <c r="D6" s="23" t="s">
        <v>12</v>
      </c>
      <c r="E6" s="75">
        <v>2000000</v>
      </c>
      <c r="F6" s="22">
        <v>217220</v>
      </c>
      <c r="G6" s="22">
        <v>217220</v>
      </c>
      <c r="H6" s="42" t="str">
        <f t="shared" si="0"/>
        <v xml:space="preserve">1.3 / 12 </v>
      </c>
      <c r="I6" s="72"/>
    </row>
    <row r="7" spans="1:9" ht="21">
      <c r="A7" s="13"/>
      <c r="B7" s="129"/>
      <c r="C7" s="17">
        <v>3</v>
      </c>
      <c r="D7" s="16" t="s">
        <v>13</v>
      </c>
      <c r="E7" s="76">
        <v>1000000</v>
      </c>
      <c r="F7" s="15">
        <v>247000</v>
      </c>
      <c r="G7" s="15">
        <v>247000</v>
      </c>
      <c r="H7" s="43" t="str">
        <f t="shared" si="0"/>
        <v xml:space="preserve">3.0 / 12 </v>
      </c>
      <c r="I7" s="73" t="s">
        <v>149</v>
      </c>
    </row>
    <row r="8" spans="1:9" ht="21">
      <c r="A8" s="13"/>
      <c r="B8" s="130"/>
      <c r="C8" s="12"/>
      <c r="D8" s="89" t="s">
        <v>15</v>
      </c>
      <c r="E8" s="119">
        <f>SUM(E5:E7)</f>
        <v>10500000</v>
      </c>
      <c r="F8" s="7">
        <f>SUM(F5:F7)</f>
        <v>710820</v>
      </c>
      <c r="G8" s="7">
        <f>SUM(G5:G7)</f>
        <v>710820</v>
      </c>
      <c r="H8" s="44" t="str">
        <f t="shared" si="0"/>
        <v xml:space="preserve">0.8 / 12 </v>
      </c>
      <c r="I8" s="63"/>
    </row>
    <row r="9" spans="1:9" ht="21">
      <c r="A9" s="13"/>
      <c r="B9" s="133" t="s">
        <v>16</v>
      </c>
      <c r="C9" s="20">
        <v>4</v>
      </c>
      <c r="D9" s="19" t="s">
        <v>17</v>
      </c>
      <c r="E9" s="74">
        <v>2700000</v>
      </c>
      <c r="F9" s="18">
        <v>37150</v>
      </c>
      <c r="G9" s="18">
        <v>37150</v>
      </c>
      <c r="H9" s="41" t="str">
        <f t="shared" si="0"/>
        <v xml:space="preserve">0.2 / 12 </v>
      </c>
      <c r="I9" s="71" t="s">
        <v>150</v>
      </c>
    </row>
    <row r="10" spans="1:9" ht="21" customHeight="1">
      <c r="A10" s="13"/>
      <c r="B10" s="129"/>
      <c r="C10" s="24">
        <v>5</v>
      </c>
      <c r="D10" s="23" t="s">
        <v>19</v>
      </c>
      <c r="E10" s="75">
        <v>0</v>
      </c>
      <c r="F10" s="22">
        <v>0</v>
      </c>
      <c r="G10" s="22">
        <v>0</v>
      </c>
      <c r="H10" s="42" t="str">
        <f t="shared" si="0"/>
        <v xml:space="preserve">-   </v>
      </c>
      <c r="I10" s="72"/>
    </row>
    <row r="11" spans="1:9" ht="21">
      <c r="A11" s="13"/>
      <c r="B11" s="129"/>
      <c r="C11" s="17">
        <v>6</v>
      </c>
      <c r="D11" s="23" t="s">
        <v>21</v>
      </c>
      <c r="E11" s="75">
        <v>0</v>
      </c>
      <c r="F11" s="22">
        <v>6000</v>
      </c>
      <c r="G11" s="22">
        <v>6000</v>
      </c>
      <c r="H11" s="43" t="str">
        <f t="shared" si="0"/>
        <v xml:space="preserve">-   </v>
      </c>
      <c r="I11" s="73" t="s">
        <v>151</v>
      </c>
    </row>
    <row r="12" spans="1:9" ht="21">
      <c r="A12" s="13"/>
      <c r="B12" s="129"/>
      <c r="C12" s="17">
        <v>7</v>
      </c>
      <c r="D12" s="16" t="s">
        <v>22</v>
      </c>
      <c r="E12" s="76">
        <v>2000000</v>
      </c>
      <c r="F12" s="15">
        <v>24000</v>
      </c>
      <c r="G12" s="15">
        <v>24000</v>
      </c>
      <c r="H12" s="43" t="str">
        <f t="shared" si="0"/>
        <v xml:space="preserve">0.1 / 12 </v>
      </c>
      <c r="I12" s="73" t="s">
        <v>152</v>
      </c>
    </row>
    <row r="13" spans="1:9" ht="21">
      <c r="A13" s="13"/>
      <c r="B13" s="129"/>
      <c r="C13" s="17">
        <v>8</v>
      </c>
      <c r="D13" s="16" t="s">
        <v>24</v>
      </c>
      <c r="E13" s="76">
        <v>0</v>
      </c>
      <c r="F13" s="15">
        <v>0</v>
      </c>
      <c r="G13" s="15">
        <v>0</v>
      </c>
      <c r="H13" s="43" t="str">
        <f t="shared" si="0"/>
        <v xml:space="preserve">-   </v>
      </c>
      <c r="I13" s="73"/>
    </row>
    <row r="14" spans="1:9" ht="21">
      <c r="A14" s="13"/>
      <c r="B14" s="130"/>
      <c r="C14" s="12"/>
      <c r="D14" s="89" t="s">
        <v>15</v>
      </c>
      <c r="E14" s="7">
        <f>SUM(E9:E13)</f>
        <v>4700000</v>
      </c>
      <c r="F14" s="7">
        <f>SUM(F9:F13)</f>
        <v>67150</v>
      </c>
      <c r="G14" s="7">
        <f>SUM(G9:G13)</f>
        <v>67150</v>
      </c>
      <c r="H14" s="44" t="str">
        <f t="shared" si="0"/>
        <v xml:space="preserve">0.2 / 12 </v>
      </c>
      <c r="I14" s="63"/>
    </row>
    <row r="15" spans="1:9" ht="24" customHeight="1">
      <c r="A15" s="11"/>
      <c r="B15" s="10"/>
      <c r="C15" s="34" t="s">
        <v>25</v>
      </c>
      <c r="D15" s="8"/>
      <c r="E15" s="7">
        <f>SUM(E8,E14)</f>
        <v>15200000</v>
      </c>
      <c r="F15" s="7">
        <f>SUM(F14,F8)</f>
        <v>777970</v>
      </c>
      <c r="G15" s="7">
        <f>SUM(G14,G8)</f>
        <v>777970</v>
      </c>
      <c r="H15" s="44" t="str">
        <f t="shared" si="0"/>
        <v xml:space="preserve">0.6 / 12 </v>
      </c>
      <c r="I15" s="63"/>
    </row>
    <row r="16" spans="1:9" ht="18.75">
      <c r="A16" s="40"/>
      <c r="B16" s="39"/>
      <c r="C16" s="39"/>
      <c r="D16" s="38"/>
    </row>
    <row r="17" spans="1:9" ht="28.5">
      <c r="A17" s="57" t="s">
        <v>26</v>
      </c>
      <c r="B17" s="27"/>
      <c r="C17" s="27"/>
      <c r="D17" s="26" t="s">
        <v>3</v>
      </c>
      <c r="E17" s="25" t="s">
        <v>145</v>
      </c>
      <c r="F17" s="25" t="s">
        <v>146</v>
      </c>
      <c r="G17" s="25" t="s">
        <v>153</v>
      </c>
      <c r="H17" s="25" t="s">
        <v>7</v>
      </c>
      <c r="I17" s="25" t="s">
        <v>8</v>
      </c>
    </row>
    <row r="18" spans="1:9" ht="21">
      <c r="A18" s="13"/>
      <c r="B18" s="133" t="s">
        <v>27</v>
      </c>
      <c r="C18" s="19">
        <v>1</v>
      </c>
      <c r="D18" s="37" t="s">
        <v>28</v>
      </c>
      <c r="E18" s="74"/>
      <c r="F18" s="18">
        <v>0</v>
      </c>
      <c r="G18" s="18">
        <v>0</v>
      </c>
      <c r="H18" s="41" t="str">
        <f t="shared" ref="H18:H54" si="1">IFERROR(IF(G18&gt;=E18*10,"-   ",TEXT(G18/E18*12,"0.0")&amp;" / 12 "),"-   ")</f>
        <v xml:space="preserve">-   </v>
      </c>
      <c r="I18" s="92"/>
    </row>
    <row r="19" spans="1:9" ht="21">
      <c r="A19" s="13"/>
      <c r="B19" s="123"/>
      <c r="C19" s="23">
        <v>2</v>
      </c>
      <c r="D19" s="36" t="s">
        <v>30</v>
      </c>
      <c r="E19" s="75"/>
      <c r="F19" s="22">
        <v>0</v>
      </c>
      <c r="G19" s="22">
        <v>0</v>
      </c>
      <c r="H19" s="42" t="str">
        <f t="shared" si="1"/>
        <v xml:space="preserve">-   </v>
      </c>
      <c r="I19" s="72"/>
    </row>
    <row r="20" spans="1:9" ht="21">
      <c r="A20" s="13"/>
      <c r="B20" s="123"/>
      <c r="C20" s="16">
        <v>3</v>
      </c>
      <c r="D20" s="35" t="s">
        <v>31</v>
      </c>
      <c r="E20" s="76"/>
      <c r="F20" s="15">
        <v>0</v>
      </c>
      <c r="G20" s="15">
        <v>0</v>
      </c>
      <c r="H20" s="43" t="str">
        <f t="shared" si="1"/>
        <v xml:space="preserve">-   </v>
      </c>
      <c r="I20" s="72"/>
    </row>
    <row r="21" spans="1:9" ht="21">
      <c r="A21" s="13"/>
      <c r="B21" s="124"/>
      <c r="C21" s="12"/>
      <c r="D21" s="89" t="s">
        <v>15</v>
      </c>
      <c r="E21" s="7">
        <v>992000</v>
      </c>
      <c r="F21" s="7">
        <f>SUM(F18:F20)</f>
        <v>0</v>
      </c>
      <c r="G21" s="7">
        <f>SUM(G18:G20)</f>
        <v>0</v>
      </c>
      <c r="H21" s="44" t="str">
        <f t="shared" si="1"/>
        <v xml:space="preserve">0.0 / 12 </v>
      </c>
      <c r="I21" s="63"/>
    </row>
    <row r="22" spans="1:9" ht="21">
      <c r="A22" s="13"/>
      <c r="B22" s="123" t="s">
        <v>33</v>
      </c>
      <c r="C22" s="19">
        <v>4</v>
      </c>
      <c r="D22" s="37" t="s">
        <v>34</v>
      </c>
      <c r="E22" s="74"/>
      <c r="F22" s="18">
        <v>0</v>
      </c>
      <c r="G22" s="18">
        <v>0</v>
      </c>
      <c r="H22" s="41" t="str">
        <f t="shared" si="1"/>
        <v xml:space="preserve">-   </v>
      </c>
      <c r="I22" s="60"/>
    </row>
    <row r="23" spans="1:9" ht="21">
      <c r="A23" s="13"/>
      <c r="B23" s="123"/>
      <c r="C23" s="23">
        <v>5</v>
      </c>
      <c r="D23" s="36" t="s">
        <v>36</v>
      </c>
      <c r="E23" s="75"/>
      <c r="F23" s="22">
        <v>0</v>
      </c>
      <c r="G23" s="22">
        <v>0</v>
      </c>
      <c r="H23" s="42" t="str">
        <f t="shared" si="1"/>
        <v xml:space="preserve">-   </v>
      </c>
      <c r="I23" s="61"/>
    </row>
    <row r="24" spans="1:9" ht="21">
      <c r="A24" s="13"/>
      <c r="B24" s="123"/>
      <c r="C24" s="16">
        <v>6</v>
      </c>
      <c r="D24" s="35" t="s">
        <v>38</v>
      </c>
      <c r="E24" s="76"/>
      <c r="F24" s="15">
        <v>0</v>
      </c>
      <c r="G24" s="15">
        <v>0</v>
      </c>
      <c r="H24" s="43" t="str">
        <f t="shared" si="1"/>
        <v xml:space="preserve">-   </v>
      </c>
      <c r="I24" s="62"/>
    </row>
    <row r="25" spans="1:9" ht="21">
      <c r="A25" s="13"/>
      <c r="B25" s="124"/>
      <c r="C25" s="12"/>
      <c r="D25" s="89" t="s">
        <v>15</v>
      </c>
      <c r="E25" s="7">
        <v>100000</v>
      </c>
      <c r="F25" s="7">
        <f>SUM(F22:F24)</f>
        <v>0</v>
      </c>
      <c r="G25" s="7">
        <f>SUM(G22:G24)</f>
        <v>0</v>
      </c>
      <c r="H25" s="44" t="str">
        <f t="shared" si="1"/>
        <v xml:space="preserve">0.0 / 12 </v>
      </c>
      <c r="I25" s="63"/>
    </row>
    <row r="26" spans="1:9" ht="21">
      <c r="A26" s="13"/>
      <c r="B26" s="123" t="s">
        <v>40</v>
      </c>
      <c r="C26" s="19">
        <v>7</v>
      </c>
      <c r="D26" s="37" t="s">
        <v>41</v>
      </c>
      <c r="E26" s="74"/>
      <c r="F26" s="67">
        <v>484040</v>
      </c>
      <c r="G26" s="18">
        <v>484040</v>
      </c>
      <c r="H26" s="41" t="str">
        <f t="shared" si="1"/>
        <v xml:space="preserve">-   </v>
      </c>
      <c r="I26" s="71"/>
    </row>
    <row r="27" spans="1:9" ht="21">
      <c r="A27" s="13"/>
      <c r="B27" s="123"/>
      <c r="C27" s="23">
        <v>8</v>
      </c>
      <c r="D27" s="36" t="s">
        <v>42</v>
      </c>
      <c r="E27" s="75"/>
      <c r="F27" s="68">
        <v>0</v>
      </c>
      <c r="G27" s="22">
        <v>0</v>
      </c>
      <c r="H27" s="42" t="str">
        <f t="shared" si="1"/>
        <v xml:space="preserve">-   </v>
      </c>
      <c r="I27" s="72"/>
    </row>
    <row r="28" spans="1:9" ht="21">
      <c r="A28" s="13"/>
      <c r="B28" s="123"/>
      <c r="C28" s="23">
        <v>9</v>
      </c>
      <c r="D28" s="36" t="s">
        <v>43</v>
      </c>
      <c r="E28" s="75"/>
      <c r="F28" s="68">
        <v>0</v>
      </c>
      <c r="G28" s="22">
        <v>0</v>
      </c>
      <c r="H28" s="42" t="str">
        <f t="shared" si="1"/>
        <v xml:space="preserve">-   </v>
      </c>
      <c r="I28" s="72"/>
    </row>
    <row r="29" spans="1:9" ht="21">
      <c r="A29" s="13"/>
      <c r="B29" s="123"/>
      <c r="C29" s="23">
        <v>10</v>
      </c>
      <c r="D29" s="36" t="s">
        <v>44</v>
      </c>
      <c r="E29" s="75"/>
      <c r="F29" s="68">
        <v>0</v>
      </c>
      <c r="G29" s="22">
        <v>0</v>
      </c>
      <c r="H29" s="42" t="str">
        <f t="shared" si="1"/>
        <v xml:space="preserve">-   </v>
      </c>
      <c r="I29" s="72"/>
    </row>
    <row r="30" spans="1:9" ht="21">
      <c r="A30" s="13"/>
      <c r="B30" s="123"/>
      <c r="C30" s="23">
        <v>11</v>
      </c>
      <c r="D30" s="36" t="s">
        <v>45</v>
      </c>
      <c r="E30" s="75"/>
      <c r="F30" s="68">
        <v>0</v>
      </c>
      <c r="G30" s="22">
        <v>0</v>
      </c>
      <c r="H30" s="42" t="str">
        <f t="shared" si="1"/>
        <v xml:space="preserve">-   </v>
      </c>
      <c r="I30" s="72"/>
    </row>
    <row r="31" spans="1:9" ht="21" customHeight="1">
      <c r="A31" s="13"/>
      <c r="B31" s="123"/>
      <c r="C31" s="23">
        <v>12</v>
      </c>
      <c r="D31" s="36" t="s">
        <v>47</v>
      </c>
      <c r="E31" s="75"/>
      <c r="F31" s="68">
        <v>0</v>
      </c>
      <c r="G31" s="22">
        <v>0</v>
      </c>
      <c r="H31" s="42" t="str">
        <f t="shared" si="1"/>
        <v xml:space="preserve">-   </v>
      </c>
      <c r="I31" s="72"/>
    </row>
    <row r="32" spans="1:9" ht="21">
      <c r="A32" s="13"/>
      <c r="B32" s="123"/>
      <c r="C32" s="16">
        <v>13</v>
      </c>
      <c r="D32" s="35" t="s">
        <v>49</v>
      </c>
      <c r="E32" s="76"/>
      <c r="F32" s="69">
        <v>142316</v>
      </c>
      <c r="G32" s="15">
        <v>142316</v>
      </c>
      <c r="H32" s="43" t="str">
        <f t="shared" si="1"/>
        <v xml:space="preserve">-   </v>
      </c>
      <c r="I32" s="73"/>
    </row>
    <row r="33" spans="1:9" ht="21">
      <c r="A33" s="13"/>
      <c r="B33" s="124"/>
      <c r="C33" s="12"/>
      <c r="D33" s="89" t="s">
        <v>15</v>
      </c>
      <c r="E33" s="7">
        <v>7000000</v>
      </c>
      <c r="F33" s="7">
        <f>SUM(F26:F32)</f>
        <v>626356</v>
      </c>
      <c r="G33" s="7">
        <f>SUM(G26:G32)</f>
        <v>626356</v>
      </c>
      <c r="H33" s="44" t="str">
        <f t="shared" si="1"/>
        <v xml:space="preserve">1.1 / 12 </v>
      </c>
      <c r="I33" s="63"/>
    </row>
    <row r="34" spans="1:9" ht="21">
      <c r="A34" s="13"/>
      <c r="B34" s="123" t="s">
        <v>51</v>
      </c>
      <c r="C34" s="19">
        <v>14</v>
      </c>
      <c r="D34" s="37" t="s">
        <v>52</v>
      </c>
      <c r="E34" s="74"/>
      <c r="F34" s="67">
        <v>0</v>
      </c>
      <c r="G34" s="18">
        <v>0</v>
      </c>
      <c r="H34" s="41" t="str">
        <f t="shared" si="1"/>
        <v xml:space="preserve">-   </v>
      </c>
      <c r="I34" s="60"/>
    </row>
    <row r="35" spans="1:9" ht="21">
      <c r="A35" s="13"/>
      <c r="B35" s="123"/>
      <c r="C35" s="23">
        <v>15</v>
      </c>
      <c r="D35" s="36" t="s">
        <v>53</v>
      </c>
      <c r="E35" s="75"/>
      <c r="F35" s="68">
        <v>0</v>
      </c>
      <c r="G35" s="22">
        <v>0</v>
      </c>
      <c r="H35" s="42" t="str">
        <f t="shared" si="1"/>
        <v xml:space="preserve">-   </v>
      </c>
      <c r="I35" s="61"/>
    </row>
    <row r="36" spans="1:9" ht="21">
      <c r="A36" s="13"/>
      <c r="B36" s="123"/>
      <c r="C36" s="16">
        <v>16</v>
      </c>
      <c r="D36" s="35" t="s">
        <v>54</v>
      </c>
      <c r="E36" s="76"/>
      <c r="F36" s="69">
        <v>0</v>
      </c>
      <c r="G36" s="15">
        <v>0</v>
      </c>
      <c r="H36" s="43" t="str">
        <f t="shared" si="1"/>
        <v xml:space="preserve">-   </v>
      </c>
      <c r="I36" s="62"/>
    </row>
    <row r="37" spans="1:9" ht="21">
      <c r="A37" s="13"/>
      <c r="B37" s="124"/>
      <c r="C37" s="12"/>
      <c r="D37" s="89" t="s">
        <v>15</v>
      </c>
      <c r="E37" s="7">
        <v>300000</v>
      </c>
      <c r="F37" s="7">
        <f>SUM(F34:F36)</f>
        <v>0</v>
      </c>
      <c r="G37" s="7">
        <f>SUM(G34:G36)</f>
        <v>0</v>
      </c>
      <c r="H37" s="44" t="str">
        <f t="shared" si="1"/>
        <v xml:space="preserve">0.0 / 12 </v>
      </c>
      <c r="I37" s="63"/>
    </row>
    <row r="38" spans="1:9" ht="21">
      <c r="A38" s="13"/>
      <c r="B38" s="123" t="s">
        <v>56</v>
      </c>
      <c r="C38" s="19">
        <v>17</v>
      </c>
      <c r="D38" s="37" t="s">
        <v>57</v>
      </c>
      <c r="E38" s="74"/>
      <c r="F38" s="67">
        <v>3327</v>
      </c>
      <c r="G38" s="67">
        <v>3327</v>
      </c>
      <c r="H38" s="41" t="str">
        <f t="shared" si="1"/>
        <v xml:space="preserve">-   </v>
      </c>
      <c r="I38" s="71" t="s">
        <v>154</v>
      </c>
    </row>
    <row r="39" spans="1:9" ht="21">
      <c r="A39" s="13"/>
      <c r="B39" s="123"/>
      <c r="C39" s="23">
        <v>18</v>
      </c>
      <c r="D39" s="36" t="s">
        <v>58</v>
      </c>
      <c r="E39" s="75"/>
      <c r="F39" s="68">
        <v>17156</v>
      </c>
      <c r="G39" s="68">
        <v>17156</v>
      </c>
      <c r="H39" s="42" t="str">
        <f t="shared" si="1"/>
        <v xml:space="preserve">-   </v>
      </c>
      <c r="I39" s="72" t="s">
        <v>155</v>
      </c>
    </row>
    <row r="40" spans="1:9" ht="21">
      <c r="A40" s="13"/>
      <c r="B40" s="123"/>
      <c r="C40" s="23">
        <v>19</v>
      </c>
      <c r="D40" s="36" t="s">
        <v>60</v>
      </c>
      <c r="E40" s="75"/>
      <c r="F40" s="68">
        <v>69208</v>
      </c>
      <c r="G40" s="68">
        <v>69208</v>
      </c>
      <c r="H40" s="42" t="str">
        <f t="shared" si="1"/>
        <v xml:space="preserve">-   </v>
      </c>
      <c r="I40" s="72"/>
    </row>
    <row r="41" spans="1:9" ht="21">
      <c r="A41" s="13"/>
      <c r="B41" s="123"/>
      <c r="C41" s="23">
        <v>20</v>
      </c>
      <c r="D41" s="36" t="s">
        <v>61</v>
      </c>
      <c r="E41" s="75"/>
      <c r="F41" s="68">
        <v>24847</v>
      </c>
      <c r="G41" s="68">
        <v>24847</v>
      </c>
      <c r="H41" s="42" t="str">
        <f t="shared" si="1"/>
        <v xml:space="preserve">-   </v>
      </c>
      <c r="I41" s="72"/>
    </row>
    <row r="42" spans="1:9" ht="21">
      <c r="A42" s="13"/>
      <c r="B42" s="123"/>
      <c r="C42" s="23">
        <v>21</v>
      </c>
      <c r="D42" s="36" t="s">
        <v>62</v>
      </c>
      <c r="E42" s="75"/>
      <c r="F42" s="68">
        <v>0</v>
      </c>
      <c r="G42" s="68">
        <v>0</v>
      </c>
      <c r="H42" s="42" t="str">
        <f t="shared" si="1"/>
        <v xml:space="preserve">-   </v>
      </c>
      <c r="I42" s="72"/>
    </row>
    <row r="43" spans="1:9" ht="21">
      <c r="A43" s="13"/>
      <c r="B43" s="123"/>
      <c r="C43" s="23">
        <v>22</v>
      </c>
      <c r="D43" s="36" t="s">
        <v>63</v>
      </c>
      <c r="E43" s="75"/>
      <c r="F43" s="68">
        <v>0</v>
      </c>
      <c r="G43" s="68">
        <v>0</v>
      </c>
      <c r="H43" s="42" t="str">
        <f>IFERROR(IF(G43&gt;=E43*10,"-   ",TEXT(G43/E43*12,"0.0")&amp;" / 12 "),"-   ")</f>
        <v xml:space="preserve">-   </v>
      </c>
      <c r="I43" s="72"/>
    </row>
    <row r="44" spans="1:9" ht="21">
      <c r="A44" s="13"/>
      <c r="B44" s="123"/>
      <c r="C44" s="23">
        <v>23</v>
      </c>
      <c r="D44" s="36" t="s">
        <v>64</v>
      </c>
      <c r="E44" s="75"/>
      <c r="F44" s="68">
        <v>0</v>
      </c>
      <c r="G44" s="68">
        <v>0</v>
      </c>
      <c r="H44" s="42" t="str">
        <f t="shared" si="1"/>
        <v xml:space="preserve">-   </v>
      </c>
      <c r="I44" s="72"/>
    </row>
    <row r="45" spans="1:9" ht="21">
      <c r="A45" s="13"/>
      <c r="B45" s="123"/>
      <c r="C45" s="23">
        <v>24</v>
      </c>
      <c r="D45" s="36" t="s">
        <v>65</v>
      </c>
      <c r="E45" s="75"/>
      <c r="F45" s="68">
        <v>50000</v>
      </c>
      <c r="G45" s="68">
        <v>50000</v>
      </c>
      <c r="H45" s="42" t="str">
        <f t="shared" si="1"/>
        <v xml:space="preserve">-   </v>
      </c>
      <c r="I45" s="72"/>
    </row>
    <row r="46" spans="1:9" ht="21">
      <c r="A46" s="13"/>
      <c r="B46" s="123"/>
      <c r="C46" s="23">
        <v>25</v>
      </c>
      <c r="D46" s="36" t="s">
        <v>66</v>
      </c>
      <c r="E46" s="75"/>
      <c r="F46" s="68">
        <v>0</v>
      </c>
      <c r="G46" s="68">
        <v>0</v>
      </c>
      <c r="H46" s="42" t="str">
        <f t="shared" si="1"/>
        <v xml:space="preserve">-   </v>
      </c>
      <c r="I46" s="72"/>
    </row>
    <row r="47" spans="1:9" ht="21">
      <c r="A47" s="13"/>
      <c r="B47" s="123"/>
      <c r="C47" s="23">
        <v>26</v>
      </c>
      <c r="D47" s="36" t="s">
        <v>67</v>
      </c>
      <c r="E47" s="75"/>
      <c r="F47" s="68">
        <v>41250</v>
      </c>
      <c r="G47" s="68">
        <v>41250</v>
      </c>
      <c r="H47" s="42" t="str">
        <f t="shared" si="1"/>
        <v xml:space="preserve">-   </v>
      </c>
      <c r="I47" s="72" t="s">
        <v>156</v>
      </c>
    </row>
    <row r="48" spans="1:9" ht="21">
      <c r="A48" s="13"/>
      <c r="B48" s="123"/>
      <c r="C48" s="23">
        <v>27</v>
      </c>
      <c r="D48" s="36" t="s">
        <v>69</v>
      </c>
      <c r="E48" s="75"/>
      <c r="F48" s="68">
        <v>0</v>
      </c>
      <c r="G48" s="68">
        <v>0</v>
      </c>
      <c r="H48" s="42" t="str">
        <f t="shared" si="1"/>
        <v xml:space="preserve">-   </v>
      </c>
      <c r="I48" s="72"/>
    </row>
    <row r="49" spans="1:9" ht="21">
      <c r="A49" s="13"/>
      <c r="B49" s="123"/>
      <c r="C49" s="16">
        <v>28</v>
      </c>
      <c r="D49" s="35" t="s">
        <v>71</v>
      </c>
      <c r="E49" s="76"/>
      <c r="F49" s="69">
        <v>118595</v>
      </c>
      <c r="G49" s="69">
        <v>118595</v>
      </c>
      <c r="H49" s="43" t="str">
        <f t="shared" si="1"/>
        <v xml:space="preserve">-   </v>
      </c>
      <c r="I49" s="73" t="s">
        <v>157</v>
      </c>
    </row>
    <row r="50" spans="1:9" ht="21">
      <c r="A50" s="13"/>
      <c r="B50" s="124"/>
      <c r="C50" s="12"/>
      <c r="D50" s="89" t="s">
        <v>15</v>
      </c>
      <c r="E50" s="7">
        <v>4500000</v>
      </c>
      <c r="F50" s="7">
        <f>SUM(F38:F49)</f>
        <v>324383</v>
      </c>
      <c r="G50" s="7">
        <f>SUM(G38:G49)</f>
        <v>324383</v>
      </c>
      <c r="H50" s="44" t="str">
        <f t="shared" si="1"/>
        <v xml:space="preserve">0.9 / 12 </v>
      </c>
      <c r="I50" s="63"/>
    </row>
    <row r="51" spans="1:9" ht="21">
      <c r="A51" s="13"/>
      <c r="B51" s="123" t="s">
        <v>73</v>
      </c>
      <c r="C51" s="19">
        <v>29</v>
      </c>
      <c r="D51" s="37" t="s">
        <v>74</v>
      </c>
      <c r="E51" s="18">
        <v>0</v>
      </c>
      <c r="F51" s="18">
        <v>0</v>
      </c>
      <c r="G51" s="18">
        <f>IF(ISNUMBER(#REF!),#REF!,0)</f>
        <v>0</v>
      </c>
      <c r="H51" s="41" t="str">
        <f t="shared" si="1"/>
        <v xml:space="preserve">-   </v>
      </c>
      <c r="I51" s="60"/>
    </row>
    <row r="52" spans="1:9" ht="21">
      <c r="A52" s="13"/>
      <c r="B52" s="123"/>
      <c r="C52" s="23">
        <v>30</v>
      </c>
      <c r="D52" s="36" t="s">
        <v>75</v>
      </c>
      <c r="E52" s="22">
        <v>0</v>
      </c>
      <c r="F52" s="22">
        <v>0</v>
      </c>
      <c r="G52" s="22">
        <f>IF(ISNUMBER(#REF!),#REF!,0)</f>
        <v>0</v>
      </c>
      <c r="H52" s="42" t="str">
        <f t="shared" si="1"/>
        <v xml:space="preserve">-   </v>
      </c>
      <c r="I52" s="61"/>
    </row>
    <row r="53" spans="1:9" ht="21">
      <c r="A53" s="13"/>
      <c r="B53" s="123"/>
      <c r="C53" s="16">
        <v>31</v>
      </c>
      <c r="D53" s="35" t="s">
        <v>76</v>
      </c>
      <c r="E53" s="15">
        <v>2000000</v>
      </c>
      <c r="F53" s="15">
        <v>0</v>
      </c>
      <c r="G53" s="15">
        <v>0</v>
      </c>
      <c r="H53" s="43" t="str">
        <f t="shared" si="1"/>
        <v xml:space="preserve">0.0 / 12 </v>
      </c>
      <c r="I53" s="62"/>
    </row>
    <row r="54" spans="1:9" ht="21">
      <c r="A54" s="13"/>
      <c r="B54" s="124"/>
      <c r="C54" s="12"/>
      <c r="D54" s="89" t="s">
        <v>15</v>
      </c>
      <c r="E54" s="7">
        <f>SUM(E51:E53)</f>
        <v>2000000</v>
      </c>
      <c r="F54" s="7">
        <f>SUM(F51:F53)</f>
        <v>0</v>
      </c>
      <c r="G54" s="7">
        <f>SUM(G51:G53)</f>
        <v>0</v>
      </c>
      <c r="H54" s="44" t="str">
        <f t="shared" si="1"/>
        <v xml:space="preserve">0.0 / 12 </v>
      </c>
      <c r="I54" s="63"/>
    </row>
    <row r="55" spans="1:9" ht="24" customHeight="1">
      <c r="A55" s="13"/>
      <c r="B55" s="10"/>
      <c r="C55" s="34" t="s">
        <v>77</v>
      </c>
      <c r="D55" s="8"/>
      <c r="E55" s="33">
        <f>SUM(E54,E50,E37,E33,E25,E21)</f>
        <v>14892000</v>
      </c>
      <c r="F55" s="33">
        <f>SUM(F54,F50,F37,F33,F25,F21)</f>
        <v>950739</v>
      </c>
      <c r="G55" s="33">
        <f>SUM(G54,G50,G37,G33,G25,G21)</f>
        <v>950739</v>
      </c>
      <c r="H55" s="45" t="str">
        <f>IFERROR(IF(G55&gt;=E55*10,"-   ",TEXT(G55/E55*12,"0.0")&amp;" / 12 "),"-   ")</f>
        <v xml:space="preserve">0.8 / 12 </v>
      </c>
      <c r="I55" s="64"/>
    </row>
    <row r="56" spans="1:9" ht="9.9499999999999993" customHeight="1"/>
    <row r="57" spans="1:9">
      <c r="B57" s="10"/>
      <c r="C57" s="9" t="s">
        <v>79</v>
      </c>
      <c r="D57" s="8"/>
      <c r="E57" s="59">
        <f>E15-E55</f>
        <v>308000</v>
      </c>
      <c r="F57" s="59">
        <f>F15-F55</f>
        <v>-172769</v>
      </c>
      <c r="G57" s="59">
        <f>G15-G55</f>
        <v>-172769</v>
      </c>
      <c r="H57" s="6"/>
      <c r="I57" s="94"/>
    </row>
    <row r="58" spans="1:9" ht="9.9499999999999993" customHeight="1"/>
    <row r="60" spans="1:9" ht="32.1" customHeight="1">
      <c r="A60" s="32" t="s">
        <v>80</v>
      </c>
    </row>
    <row r="61" spans="1:9" ht="29.25">
      <c r="A61" s="28"/>
      <c r="B61" s="27"/>
      <c r="C61" s="27"/>
      <c r="D61" s="58" t="s">
        <v>81</v>
      </c>
      <c r="E61" s="25" t="s">
        <v>82</v>
      </c>
      <c r="F61" s="25" t="s">
        <v>158</v>
      </c>
      <c r="G61" s="25" t="s">
        <v>159</v>
      </c>
      <c r="H61" s="25" t="s">
        <v>85</v>
      </c>
      <c r="I61" s="25" t="s">
        <v>86</v>
      </c>
    </row>
    <row r="62" spans="1:9" ht="21">
      <c r="A62" s="13"/>
      <c r="B62" s="125"/>
      <c r="C62" s="20">
        <v>1</v>
      </c>
      <c r="D62" s="19" t="s">
        <v>87</v>
      </c>
      <c r="E62" s="18">
        <v>83000</v>
      </c>
      <c r="F62" s="53">
        <v>5000</v>
      </c>
      <c r="G62" s="53">
        <v>0</v>
      </c>
      <c r="H62" s="18">
        <f>E62+F62-G62</f>
        <v>88000</v>
      </c>
      <c r="I62" s="60"/>
    </row>
    <row r="63" spans="1:9" ht="21">
      <c r="A63" s="13"/>
      <c r="B63" s="126"/>
      <c r="C63" s="50">
        <v>2</v>
      </c>
      <c r="D63" s="51" t="s">
        <v>88</v>
      </c>
      <c r="E63" s="52">
        <v>1400</v>
      </c>
      <c r="F63" s="54"/>
      <c r="G63" s="54"/>
      <c r="H63" s="22">
        <f t="shared" ref="H63:H70" si="2">E63+F63-G63</f>
        <v>1400</v>
      </c>
      <c r="I63" s="65"/>
    </row>
    <row r="64" spans="1:9" ht="21">
      <c r="A64" s="13"/>
      <c r="B64" s="126"/>
      <c r="C64" s="50">
        <v>3</v>
      </c>
      <c r="D64" s="51" t="s">
        <v>89</v>
      </c>
      <c r="E64" s="52">
        <v>43000</v>
      </c>
      <c r="F64" s="54"/>
      <c r="G64" s="54"/>
      <c r="H64" s="22">
        <f t="shared" si="2"/>
        <v>43000</v>
      </c>
      <c r="I64" s="65"/>
    </row>
    <row r="65" spans="1:9" ht="21">
      <c r="A65" s="13"/>
      <c r="B65" s="126"/>
      <c r="C65" s="50">
        <v>4</v>
      </c>
      <c r="D65" s="51" t="s">
        <v>90</v>
      </c>
      <c r="E65" s="52">
        <v>208384</v>
      </c>
      <c r="F65" s="54">
        <v>1000</v>
      </c>
      <c r="G65" s="54"/>
      <c r="H65" s="22">
        <f t="shared" si="2"/>
        <v>209384</v>
      </c>
      <c r="I65" s="65"/>
    </row>
    <row r="66" spans="1:9" ht="21">
      <c r="A66" s="13"/>
      <c r="B66" s="126"/>
      <c r="C66" s="50">
        <v>5</v>
      </c>
      <c r="D66" s="51" t="s">
        <v>91</v>
      </c>
      <c r="E66" s="52">
        <v>257000</v>
      </c>
      <c r="F66" s="54">
        <v>7000</v>
      </c>
      <c r="G66" s="54"/>
      <c r="H66" s="22">
        <f t="shared" si="2"/>
        <v>264000</v>
      </c>
      <c r="I66" s="65"/>
    </row>
    <row r="67" spans="1:9" ht="21">
      <c r="A67" s="13"/>
      <c r="B67" s="126"/>
      <c r="C67" s="50">
        <v>6</v>
      </c>
      <c r="D67" s="51" t="s">
        <v>92</v>
      </c>
      <c r="E67" s="52">
        <v>27500</v>
      </c>
      <c r="F67" s="54"/>
      <c r="G67" s="54"/>
      <c r="H67" s="22">
        <f t="shared" si="2"/>
        <v>27500</v>
      </c>
      <c r="I67" s="65"/>
    </row>
    <row r="68" spans="1:9" ht="21">
      <c r="A68" s="13"/>
      <c r="B68" s="126"/>
      <c r="C68" s="50">
        <v>7</v>
      </c>
      <c r="D68" s="51" t="s">
        <v>93</v>
      </c>
      <c r="E68" s="52">
        <v>92600</v>
      </c>
      <c r="F68" s="54">
        <v>5000</v>
      </c>
      <c r="G68" s="54"/>
      <c r="H68" s="22">
        <f t="shared" si="2"/>
        <v>97600</v>
      </c>
      <c r="I68" s="65"/>
    </row>
    <row r="69" spans="1:9" ht="21">
      <c r="A69" s="13"/>
      <c r="B69" s="127"/>
      <c r="C69" s="50">
        <v>8</v>
      </c>
      <c r="D69" s="23" t="s">
        <v>94</v>
      </c>
      <c r="E69" s="22">
        <v>10550</v>
      </c>
      <c r="F69" s="55"/>
      <c r="G69" s="55"/>
      <c r="H69" s="22">
        <f t="shared" si="2"/>
        <v>10550</v>
      </c>
      <c r="I69" s="61"/>
    </row>
    <row r="70" spans="1:9" ht="21">
      <c r="A70" s="13"/>
      <c r="B70" s="127"/>
      <c r="C70" s="50">
        <v>9</v>
      </c>
      <c r="D70" s="23" t="s">
        <v>95</v>
      </c>
      <c r="E70" s="22">
        <v>0</v>
      </c>
      <c r="F70" s="55"/>
      <c r="G70" s="55"/>
      <c r="H70" s="22">
        <f t="shared" si="2"/>
        <v>0</v>
      </c>
      <c r="I70" s="61"/>
    </row>
    <row r="71" spans="1:9" ht="21">
      <c r="A71" s="13"/>
      <c r="B71" s="127"/>
      <c r="C71" s="50">
        <v>10</v>
      </c>
      <c r="D71" s="23" t="s">
        <v>96</v>
      </c>
      <c r="E71" s="22">
        <v>16000</v>
      </c>
      <c r="F71" s="55">
        <v>16000</v>
      </c>
      <c r="G71" s="55">
        <v>30000</v>
      </c>
      <c r="H71" s="22">
        <f t="shared" ref="H71:H93" si="3">E71+F71-G71</f>
        <v>2000</v>
      </c>
      <c r="I71" s="61"/>
    </row>
    <row r="72" spans="1:9" ht="21">
      <c r="A72" s="13"/>
      <c r="B72" s="127"/>
      <c r="C72" s="50">
        <v>11</v>
      </c>
      <c r="D72" s="23" t="s">
        <v>97</v>
      </c>
      <c r="E72" s="22">
        <v>1000</v>
      </c>
      <c r="F72" s="55"/>
      <c r="G72" s="55"/>
      <c r="H72" s="22">
        <f t="shared" si="3"/>
        <v>1000</v>
      </c>
      <c r="I72" s="61"/>
    </row>
    <row r="73" spans="1:9" ht="21">
      <c r="A73" s="13"/>
      <c r="B73" s="127"/>
      <c r="C73" s="23">
        <v>12</v>
      </c>
      <c r="D73" s="16" t="s">
        <v>98</v>
      </c>
      <c r="E73" s="15">
        <v>9000</v>
      </c>
      <c r="F73" s="56">
        <v>1000</v>
      </c>
      <c r="G73" s="56"/>
      <c r="H73" s="15">
        <f t="shared" si="3"/>
        <v>10000</v>
      </c>
      <c r="I73" s="62"/>
    </row>
    <row r="74" spans="1:9" ht="21">
      <c r="A74" s="13"/>
      <c r="B74" s="127"/>
      <c r="C74" s="16">
        <v>13</v>
      </c>
      <c r="D74" s="16" t="s">
        <v>99</v>
      </c>
      <c r="E74" s="15">
        <v>26748</v>
      </c>
      <c r="F74" s="56"/>
      <c r="G74" s="56"/>
      <c r="H74" s="15">
        <f t="shared" si="3"/>
        <v>26748</v>
      </c>
      <c r="I74" s="62"/>
    </row>
    <row r="75" spans="1:9" ht="21">
      <c r="A75" s="13"/>
      <c r="B75" s="127"/>
      <c r="C75" s="16">
        <v>14</v>
      </c>
      <c r="D75" s="16" t="s">
        <v>100</v>
      </c>
      <c r="E75" s="15">
        <v>0</v>
      </c>
      <c r="F75" s="56"/>
      <c r="G75" s="56"/>
      <c r="H75" s="15">
        <f t="shared" si="3"/>
        <v>0</v>
      </c>
      <c r="I75" s="62"/>
    </row>
    <row r="76" spans="1:9" ht="21">
      <c r="A76" s="13"/>
      <c r="B76" s="127"/>
      <c r="C76" s="16">
        <v>15</v>
      </c>
      <c r="D76" s="16" t="s">
        <v>101</v>
      </c>
      <c r="E76" s="15">
        <v>0</v>
      </c>
      <c r="F76" s="56"/>
      <c r="G76" s="56"/>
      <c r="H76" s="15">
        <f t="shared" si="3"/>
        <v>0</v>
      </c>
      <c r="I76" s="62"/>
    </row>
    <row r="77" spans="1:9" ht="21">
      <c r="A77" s="13"/>
      <c r="B77" s="127"/>
      <c r="C77" s="16">
        <v>16</v>
      </c>
      <c r="D77" s="16" t="s">
        <v>102</v>
      </c>
      <c r="E77" s="15">
        <v>0</v>
      </c>
      <c r="F77" s="56"/>
      <c r="G77" s="56"/>
      <c r="H77" s="15">
        <f t="shared" si="3"/>
        <v>0</v>
      </c>
      <c r="I77" s="62"/>
    </row>
    <row r="78" spans="1:9" ht="21">
      <c r="A78" s="13"/>
      <c r="B78" s="127"/>
      <c r="C78" s="16">
        <v>17</v>
      </c>
      <c r="D78" s="16" t="s">
        <v>103</v>
      </c>
      <c r="E78" s="15">
        <v>0</v>
      </c>
      <c r="F78" s="56"/>
      <c r="G78" s="56"/>
      <c r="H78" s="15">
        <f t="shared" si="3"/>
        <v>0</v>
      </c>
      <c r="I78" s="62"/>
    </row>
    <row r="79" spans="1:9" ht="21">
      <c r="A79" s="13"/>
      <c r="B79" s="127"/>
      <c r="C79" s="16">
        <v>18</v>
      </c>
      <c r="D79" s="16" t="s">
        <v>104</v>
      </c>
      <c r="E79" s="15">
        <v>0</v>
      </c>
      <c r="F79" s="56"/>
      <c r="G79" s="56"/>
      <c r="H79" s="15">
        <f t="shared" si="3"/>
        <v>0</v>
      </c>
      <c r="I79" s="85"/>
    </row>
    <row r="80" spans="1:9" ht="21">
      <c r="A80" s="13"/>
      <c r="B80" s="127"/>
      <c r="C80" s="16">
        <v>19</v>
      </c>
      <c r="D80" s="16" t="s">
        <v>105</v>
      </c>
      <c r="E80" s="15">
        <v>65000</v>
      </c>
      <c r="F80" s="56"/>
      <c r="G80" s="56"/>
      <c r="H80" s="15">
        <f t="shared" si="3"/>
        <v>65000</v>
      </c>
      <c r="I80" s="85"/>
    </row>
    <row r="81" spans="1:9" ht="21">
      <c r="A81" s="13"/>
      <c r="B81" s="127"/>
      <c r="C81" s="16">
        <v>20</v>
      </c>
      <c r="D81" s="16" t="s">
        <v>106</v>
      </c>
      <c r="E81" s="15">
        <v>0</v>
      </c>
      <c r="F81" s="56"/>
      <c r="G81" s="56"/>
      <c r="H81" s="15">
        <f t="shared" si="3"/>
        <v>0</v>
      </c>
      <c r="I81" s="85"/>
    </row>
    <row r="82" spans="1:9" ht="21">
      <c r="A82" s="13"/>
      <c r="B82" s="127"/>
      <c r="C82" s="16">
        <v>21</v>
      </c>
      <c r="D82" s="16" t="s">
        <v>107</v>
      </c>
      <c r="E82" s="15">
        <v>102000</v>
      </c>
      <c r="F82" s="56"/>
      <c r="G82" s="56"/>
      <c r="H82" s="15">
        <f t="shared" si="3"/>
        <v>102000</v>
      </c>
      <c r="I82" s="85"/>
    </row>
    <row r="83" spans="1:9" ht="21">
      <c r="A83" s="13"/>
      <c r="B83" s="127"/>
      <c r="C83" s="16">
        <v>22</v>
      </c>
      <c r="D83" s="16" t="s">
        <v>108</v>
      </c>
      <c r="E83" s="15">
        <v>0</v>
      </c>
      <c r="F83" s="56"/>
      <c r="G83" s="56"/>
      <c r="H83" s="15">
        <f t="shared" si="3"/>
        <v>0</v>
      </c>
      <c r="I83" s="85"/>
    </row>
    <row r="84" spans="1:9" ht="21">
      <c r="A84" s="13"/>
      <c r="B84" s="127"/>
      <c r="C84" s="16">
        <v>23</v>
      </c>
      <c r="D84" s="16" t="s">
        <v>109</v>
      </c>
      <c r="E84" s="15">
        <v>0</v>
      </c>
      <c r="F84" s="56"/>
      <c r="G84" s="56"/>
      <c r="H84" s="15">
        <f t="shared" si="3"/>
        <v>0</v>
      </c>
      <c r="I84" s="87"/>
    </row>
    <row r="85" spans="1:9" ht="21">
      <c r="A85" s="13"/>
      <c r="B85" s="127"/>
      <c r="C85" s="16">
        <v>24</v>
      </c>
      <c r="D85" s="88" t="s">
        <v>110</v>
      </c>
      <c r="E85" s="15">
        <v>0</v>
      </c>
      <c r="F85" s="56"/>
      <c r="G85" s="56"/>
      <c r="H85" s="15">
        <f t="shared" si="3"/>
        <v>0</v>
      </c>
      <c r="I85" s="93"/>
    </row>
    <row r="86" spans="1:9" ht="21">
      <c r="A86" s="13"/>
      <c r="B86" s="127"/>
      <c r="C86" s="16">
        <v>25</v>
      </c>
      <c r="D86" s="88" t="s">
        <v>111</v>
      </c>
      <c r="E86" s="15">
        <v>0</v>
      </c>
      <c r="F86" s="56"/>
      <c r="G86" s="56"/>
      <c r="H86" s="15">
        <f t="shared" si="3"/>
        <v>0</v>
      </c>
      <c r="I86" s="87"/>
    </row>
    <row r="87" spans="1:9" ht="21">
      <c r="A87" s="13"/>
      <c r="B87" s="127"/>
      <c r="C87" s="16">
        <v>26</v>
      </c>
      <c r="D87" s="88" t="s">
        <v>112</v>
      </c>
      <c r="E87" s="15">
        <v>0</v>
      </c>
      <c r="F87" s="56"/>
      <c r="G87" s="56"/>
      <c r="H87" s="15">
        <f t="shared" si="3"/>
        <v>0</v>
      </c>
      <c r="I87" s="87"/>
    </row>
    <row r="88" spans="1:9" ht="21">
      <c r="A88" s="13"/>
      <c r="B88" s="127"/>
      <c r="C88" s="16">
        <v>27</v>
      </c>
      <c r="D88" s="88" t="s">
        <v>113</v>
      </c>
      <c r="E88" s="15">
        <v>0</v>
      </c>
      <c r="F88" s="56"/>
      <c r="G88" s="56"/>
      <c r="H88" s="15">
        <f t="shared" si="3"/>
        <v>0</v>
      </c>
      <c r="I88" s="87"/>
    </row>
    <row r="89" spans="1:9" ht="21">
      <c r="A89" s="13"/>
      <c r="B89" s="127"/>
      <c r="C89" s="16">
        <v>28</v>
      </c>
      <c r="D89" s="88" t="s">
        <v>114</v>
      </c>
      <c r="E89" s="15">
        <v>0</v>
      </c>
      <c r="F89" s="56"/>
      <c r="G89" s="56"/>
      <c r="H89" s="15">
        <f t="shared" si="3"/>
        <v>0</v>
      </c>
      <c r="I89" s="87"/>
    </row>
    <row r="90" spans="1:9" ht="21">
      <c r="A90" s="13"/>
      <c r="B90" s="127"/>
      <c r="C90" s="16">
        <v>29</v>
      </c>
      <c r="D90" s="88" t="s">
        <v>115</v>
      </c>
      <c r="E90" s="15">
        <v>215490</v>
      </c>
      <c r="F90" s="56"/>
      <c r="G90" s="56"/>
      <c r="H90" s="15">
        <f t="shared" si="3"/>
        <v>215490</v>
      </c>
      <c r="I90" s="87"/>
    </row>
    <row r="91" spans="1:9" ht="21">
      <c r="A91" s="13"/>
      <c r="B91" s="127"/>
      <c r="C91" s="16">
        <v>30</v>
      </c>
      <c r="D91" s="88" t="s">
        <v>116</v>
      </c>
      <c r="E91" s="15">
        <v>29000</v>
      </c>
      <c r="F91" s="56"/>
      <c r="G91" s="56"/>
      <c r="H91" s="15">
        <f t="shared" si="3"/>
        <v>29000</v>
      </c>
      <c r="I91" s="87"/>
    </row>
    <row r="92" spans="1:9" ht="21">
      <c r="A92" s="13"/>
      <c r="B92" s="127"/>
      <c r="C92" s="16">
        <v>31</v>
      </c>
      <c r="D92" s="16" t="s">
        <v>160</v>
      </c>
      <c r="E92" s="15">
        <v>205650</v>
      </c>
      <c r="F92" s="56"/>
      <c r="G92" s="56"/>
      <c r="H92" s="15">
        <v>200000</v>
      </c>
      <c r="I92" s="87" t="s">
        <v>161</v>
      </c>
    </row>
    <row r="93" spans="1:9" ht="21">
      <c r="A93" s="13"/>
      <c r="B93" s="127"/>
      <c r="C93" s="16">
        <v>32</v>
      </c>
      <c r="D93" s="16" t="s">
        <v>120</v>
      </c>
      <c r="E93" s="15">
        <v>405997</v>
      </c>
      <c r="F93" s="56"/>
      <c r="G93" s="56"/>
      <c r="H93" s="15">
        <f t="shared" si="3"/>
        <v>405997</v>
      </c>
      <c r="I93" s="86"/>
    </row>
    <row r="94" spans="1:9" ht="24" customHeight="1">
      <c r="A94" s="1"/>
      <c r="B94" s="31"/>
      <c r="C94" s="34" t="s">
        <v>121</v>
      </c>
      <c r="D94" s="8"/>
      <c r="E94" s="7">
        <f>SUM(E62:E93)</f>
        <v>1799319</v>
      </c>
      <c r="F94" s="7">
        <f>SUM(F62:F93)</f>
        <v>35000</v>
      </c>
      <c r="G94" s="7">
        <f>SUM(G62:G93)</f>
        <v>30000</v>
      </c>
      <c r="H94" s="7">
        <f>SUM(H62:H93)</f>
        <v>1798669</v>
      </c>
      <c r="I94" s="63"/>
    </row>
    <row r="95" spans="1:9" ht="32.1" customHeight="1">
      <c r="A95" s="32"/>
      <c r="B95" s="31"/>
      <c r="C95" s="80"/>
      <c r="D95" s="81"/>
      <c r="E95" s="82"/>
      <c r="F95" s="82"/>
      <c r="G95" s="82"/>
      <c r="H95" s="82"/>
      <c r="I95" s="83"/>
    </row>
    <row r="96" spans="1:9" ht="32.1" customHeight="1">
      <c r="A96" s="32" t="s">
        <v>122</v>
      </c>
      <c r="B96" s="31"/>
      <c r="C96" s="80"/>
      <c r="D96" s="81"/>
      <c r="E96" s="82"/>
      <c r="F96" s="82"/>
      <c r="G96" s="82"/>
      <c r="H96" s="82"/>
      <c r="I96" s="83"/>
    </row>
    <row r="97" spans="1:9" ht="29.25">
      <c r="A97" s="13"/>
      <c r="B97" s="84"/>
      <c r="C97" s="27"/>
      <c r="D97" s="26" t="s">
        <v>3</v>
      </c>
      <c r="E97" s="25" t="s">
        <v>145</v>
      </c>
      <c r="F97" s="25" t="s">
        <v>146</v>
      </c>
      <c r="G97" s="25" t="s">
        <v>153</v>
      </c>
      <c r="H97" s="25" t="s">
        <v>7</v>
      </c>
      <c r="I97" s="25" t="s">
        <v>8</v>
      </c>
    </row>
    <row r="98" spans="1:9" ht="21" customHeight="1">
      <c r="A98" s="13"/>
      <c r="B98" s="128" t="s">
        <v>123</v>
      </c>
      <c r="C98" s="20">
        <v>1</v>
      </c>
      <c r="D98" s="19" t="s">
        <v>124</v>
      </c>
      <c r="E98" s="74">
        <v>3000000</v>
      </c>
      <c r="F98" s="18">
        <v>100000</v>
      </c>
      <c r="G98" s="18">
        <v>100000</v>
      </c>
      <c r="H98" s="41" t="str">
        <f>IFERROR(IF(G98&gt;=E98*10,"-   ",TEXT(G98/E98*12,"0.0")&amp;" / 12 "),"-   ")</f>
        <v xml:space="preserve">0.4 / 12 </v>
      </c>
      <c r="I98" s="70" t="s">
        <v>162</v>
      </c>
    </row>
    <row r="99" spans="1:9" ht="21">
      <c r="A99" s="13"/>
      <c r="B99" s="129"/>
      <c r="C99" s="24">
        <v>2</v>
      </c>
      <c r="D99" s="51" t="s">
        <v>126</v>
      </c>
      <c r="E99" s="78">
        <v>3000000</v>
      </c>
      <c r="F99" s="22">
        <v>0</v>
      </c>
      <c r="G99" s="22">
        <v>0</v>
      </c>
      <c r="H99" s="42" t="str">
        <f t="shared" ref="H99:H105" si="4">IFERROR(IF(G99&gt;=E99*10,"-   ",TEXT(G99/E99*12,"0.0")&amp;" / 12 "),"-   ")</f>
        <v xml:space="preserve">0.0 / 12 </v>
      </c>
      <c r="I99" s="21"/>
    </row>
    <row r="100" spans="1:9" ht="21">
      <c r="A100" s="13"/>
      <c r="B100" s="129"/>
      <c r="C100" s="17">
        <v>3</v>
      </c>
      <c r="D100" s="51" t="s">
        <v>127</v>
      </c>
      <c r="E100" s="78">
        <v>16000000</v>
      </c>
      <c r="F100" s="22">
        <v>0</v>
      </c>
      <c r="G100" s="22">
        <v>0</v>
      </c>
      <c r="H100" s="42" t="str">
        <f t="shared" si="4"/>
        <v xml:space="preserve">0.0 / 12 </v>
      </c>
      <c r="I100" s="90"/>
    </row>
    <row r="101" spans="1:9" ht="21">
      <c r="A101" s="13"/>
      <c r="B101" s="129"/>
      <c r="C101" s="17">
        <v>4</v>
      </c>
      <c r="D101" s="16" t="s">
        <v>22</v>
      </c>
      <c r="E101" s="76">
        <v>2000000</v>
      </c>
      <c r="F101" s="15">
        <v>0</v>
      </c>
      <c r="G101" s="15">
        <v>0</v>
      </c>
      <c r="H101" s="42" t="str">
        <f t="shared" si="4"/>
        <v xml:space="preserve">0.0 / 12 </v>
      </c>
      <c r="I101" s="14"/>
    </row>
    <row r="102" spans="1:9" ht="21.75" customHeight="1">
      <c r="A102" s="13"/>
      <c r="B102" s="130"/>
      <c r="C102" s="12"/>
      <c r="D102" s="89" t="s">
        <v>129</v>
      </c>
      <c r="E102" s="7">
        <f>SUM(E98:E101)</f>
        <v>24000000</v>
      </c>
      <c r="F102" s="7">
        <f>SUM(F98:F101)</f>
        <v>100000</v>
      </c>
      <c r="G102" s="7">
        <f>SUM(G98:G101)</f>
        <v>100000</v>
      </c>
      <c r="H102" s="44"/>
      <c r="I102" s="5"/>
    </row>
    <row r="103" spans="1:9" ht="21" customHeight="1">
      <c r="A103" s="13"/>
      <c r="B103" s="131" t="s">
        <v>130</v>
      </c>
      <c r="C103" s="20">
        <v>8</v>
      </c>
      <c r="D103" s="19" t="s">
        <v>131</v>
      </c>
      <c r="E103" s="74">
        <v>16000000</v>
      </c>
      <c r="F103" s="18">
        <v>0</v>
      </c>
      <c r="G103" s="18">
        <v>0</v>
      </c>
      <c r="H103" s="41" t="str">
        <f t="shared" si="4"/>
        <v xml:space="preserve">0.0 / 12 </v>
      </c>
      <c r="I103" s="91"/>
    </row>
    <row r="104" spans="1:9" ht="21.75" customHeight="1">
      <c r="A104" s="13"/>
      <c r="B104" s="132"/>
      <c r="C104" s="24">
        <v>9</v>
      </c>
      <c r="D104" s="23" t="s">
        <v>132</v>
      </c>
      <c r="E104" s="75">
        <v>7383312</v>
      </c>
      <c r="F104" s="22">
        <v>1912574</v>
      </c>
      <c r="G104" s="22">
        <v>1912574</v>
      </c>
      <c r="H104" s="42" t="str">
        <f t="shared" si="4"/>
        <v xml:space="preserve">3.1 / 12 </v>
      </c>
      <c r="I104" s="21"/>
    </row>
    <row r="105" spans="1:9" ht="21">
      <c r="A105" s="13"/>
      <c r="B105" s="132"/>
      <c r="C105" s="24">
        <v>10</v>
      </c>
      <c r="D105" s="77" t="s">
        <v>133</v>
      </c>
      <c r="E105" s="79">
        <v>0</v>
      </c>
      <c r="F105" s="22">
        <v>0</v>
      </c>
      <c r="G105" s="22">
        <v>0</v>
      </c>
      <c r="H105" s="42" t="str">
        <f t="shared" si="4"/>
        <v xml:space="preserve">-   </v>
      </c>
      <c r="I105" s="21"/>
    </row>
    <row r="106" spans="1:9" ht="21">
      <c r="A106" s="13"/>
      <c r="B106" s="124"/>
      <c r="C106" s="12"/>
      <c r="D106" s="89" t="s">
        <v>134</v>
      </c>
      <c r="E106" s="66">
        <f>SUM(E103:E105)</f>
        <v>23383312</v>
      </c>
      <c r="F106" s="7">
        <f>SUM(F103:F105)</f>
        <v>1912574</v>
      </c>
      <c r="G106" s="7">
        <f>SUM(G103:G105)</f>
        <v>1912574</v>
      </c>
      <c r="H106" s="44"/>
      <c r="I106" s="5"/>
    </row>
    <row r="107" spans="1:9" ht="21">
      <c r="A107" s="13"/>
    </row>
    <row r="108" spans="1:9" ht="32.1" customHeight="1">
      <c r="A108" s="32" t="s">
        <v>135</v>
      </c>
      <c r="B108" s="31"/>
      <c r="C108" s="80"/>
      <c r="D108" s="81"/>
      <c r="E108" s="82"/>
      <c r="F108" s="82"/>
      <c r="G108" s="82"/>
      <c r="H108" s="82"/>
      <c r="I108" s="83"/>
    </row>
    <row r="109" spans="1:9" s="100" customFormat="1" ht="32.1" customHeight="1">
      <c r="A109" s="95"/>
      <c r="B109" s="96"/>
      <c r="C109" s="97"/>
      <c r="D109" s="115"/>
      <c r="E109" s="116" t="s">
        <v>137</v>
      </c>
      <c r="F109" s="116" t="s">
        <v>163</v>
      </c>
      <c r="G109" s="116" t="s">
        <v>138</v>
      </c>
      <c r="H109" s="98"/>
      <c r="I109" s="99"/>
    </row>
    <row r="110" spans="1:9" s="102" customFormat="1">
      <c r="A110" s="101"/>
      <c r="D110" s="117" t="s">
        <v>139</v>
      </c>
      <c r="E110" s="118">
        <v>1636366</v>
      </c>
      <c r="F110" s="118">
        <v>2056205</v>
      </c>
      <c r="G110" s="118">
        <f t="shared" ref="G110:G112" si="5">F110-E110</f>
        <v>419839</v>
      </c>
      <c r="H110" s="103"/>
      <c r="I110" s="104" t="s">
        <v>164</v>
      </c>
    </row>
    <row r="111" spans="1:9" s="102" customFormat="1">
      <c r="A111" s="101"/>
      <c r="D111" s="117" t="s">
        <v>140</v>
      </c>
      <c r="E111" s="118">
        <v>115098</v>
      </c>
      <c r="F111" s="118">
        <v>109131</v>
      </c>
      <c r="G111" s="118">
        <f t="shared" si="5"/>
        <v>-5967</v>
      </c>
      <c r="H111" s="103"/>
      <c r="I111" s="104" t="s">
        <v>165</v>
      </c>
    </row>
    <row r="112" spans="1:9" s="102" customFormat="1" ht="24.75" thickBot="1">
      <c r="A112" s="101"/>
      <c r="D112" s="110" t="s">
        <v>141</v>
      </c>
      <c r="E112" s="111">
        <v>142473</v>
      </c>
      <c r="F112" s="111">
        <v>203923</v>
      </c>
      <c r="G112" s="111">
        <f t="shared" si="5"/>
        <v>61450</v>
      </c>
      <c r="H112" s="103"/>
      <c r="I112" s="104"/>
    </row>
    <row r="113" spans="1:9" s="102" customFormat="1">
      <c r="A113" s="101"/>
      <c r="D113" s="109" t="s">
        <v>142</v>
      </c>
      <c r="E113" s="106">
        <v>4023108</v>
      </c>
      <c r="F113" s="106">
        <v>2138334</v>
      </c>
      <c r="G113" s="106">
        <f>F113-E113</f>
        <v>-1884774</v>
      </c>
      <c r="H113" s="103"/>
      <c r="I113" s="104"/>
    </row>
    <row r="114" spans="1:9" s="102" customFormat="1" ht="24.75" thickBot="1">
      <c r="A114" s="101"/>
      <c r="D114" s="107" t="s">
        <v>143</v>
      </c>
      <c r="E114" s="108">
        <v>543914</v>
      </c>
      <c r="F114" s="108">
        <v>553364</v>
      </c>
      <c r="G114" s="108">
        <f>F114-E114</f>
        <v>9450</v>
      </c>
      <c r="H114" s="103"/>
      <c r="I114" s="104"/>
    </row>
    <row r="115" spans="1:9" s="102" customFormat="1" ht="24.75" thickTop="1">
      <c r="A115" s="101"/>
      <c r="D115" s="105" t="s">
        <v>144</v>
      </c>
      <c r="E115" s="106">
        <f>SUM(E110:E114)</f>
        <v>6460959</v>
      </c>
      <c r="F115" s="106">
        <f>SUM(F110:F114)</f>
        <v>5060957</v>
      </c>
      <c r="G115" s="106">
        <f>SUM(G110:G114)</f>
        <v>-1400002</v>
      </c>
      <c r="H115" s="103"/>
      <c r="I115" s="104"/>
    </row>
  </sheetData>
  <mergeCells count="11">
    <mergeCell ref="B38:B50"/>
    <mergeCell ref="B51:B54"/>
    <mergeCell ref="B62:B93"/>
    <mergeCell ref="B98:B102"/>
    <mergeCell ref="B103:B106"/>
    <mergeCell ref="B34:B37"/>
    <mergeCell ref="B5:B8"/>
    <mergeCell ref="B9:B14"/>
    <mergeCell ref="B18:B21"/>
    <mergeCell ref="B22:B25"/>
    <mergeCell ref="B26:B33"/>
  </mergeCells>
  <phoneticPr fontId="24"/>
  <printOptions horizontalCentered="1"/>
  <pageMargins left="0.51181102362204722" right="0.51181102362204722" top="0.98425196850393704" bottom="0.19685039370078741" header="0.51181102362204722" footer="0.31496062992125984"/>
  <pageSetup paperSize="9" scale="61" fitToHeight="0" orientation="portrait" blackAndWhite="1" copies="6" r:id="rId1"/>
  <rowBreaks count="1" manualBreakCount="1">
    <brk id="5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opLeftCell="A91" zoomScale="80" zoomScaleNormal="80" workbookViewId="0">
      <selection activeCell="F114" sqref="F114"/>
    </sheetView>
  </sheetViews>
  <sheetFormatPr defaultColWidth="9" defaultRowHeight="24"/>
  <cols>
    <col min="1" max="1" width="3.625" style="4" customWidth="1"/>
    <col min="2" max="2" width="5" style="1" customWidth="1"/>
    <col min="3" max="3" width="5.875" style="1" customWidth="1"/>
    <col min="4" max="4" width="21.625" style="1" customWidth="1"/>
    <col min="5" max="8" width="15.625" style="3" customWidth="1"/>
    <col min="9" max="9" width="50.625" style="2" customWidth="1"/>
    <col min="10" max="10" width="3.625" style="1" customWidth="1"/>
    <col min="11" max="16384" width="9" style="1"/>
  </cols>
  <sheetData>
    <row r="1" spans="1:9" ht="36" customHeight="1">
      <c r="A1" s="46"/>
      <c r="B1" s="46"/>
      <c r="C1" s="46"/>
      <c r="D1" s="47" t="s">
        <v>166</v>
      </c>
      <c r="E1" s="48"/>
      <c r="F1" s="48"/>
      <c r="G1" s="48"/>
      <c r="H1" s="48"/>
      <c r="I1" s="49">
        <v>45725</v>
      </c>
    </row>
    <row r="3" spans="1:9" ht="32.1" customHeight="1">
      <c r="A3" s="32" t="s">
        <v>1</v>
      </c>
      <c r="B3" s="31"/>
      <c r="C3" s="30"/>
      <c r="D3" s="29"/>
    </row>
    <row r="4" spans="1:9" ht="28.5">
      <c r="A4" s="57" t="s">
        <v>2</v>
      </c>
      <c r="B4" s="27"/>
      <c r="C4" s="27"/>
      <c r="D4" s="26" t="s">
        <v>3</v>
      </c>
      <c r="E4" s="25" t="s">
        <v>145</v>
      </c>
      <c r="F4" s="25" t="s">
        <v>167</v>
      </c>
      <c r="G4" s="25" t="s">
        <v>147</v>
      </c>
      <c r="H4" s="25" t="s">
        <v>7</v>
      </c>
      <c r="I4" s="25" t="s">
        <v>8</v>
      </c>
    </row>
    <row r="5" spans="1:9" ht="21">
      <c r="A5" s="13"/>
      <c r="B5" s="133" t="s">
        <v>9</v>
      </c>
      <c r="C5" s="20">
        <v>1</v>
      </c>
      <c r="D5" s="19" t="s">
        <v>10</v>
      </c>
      <c r="E5" s="74">
        <v>7500000</v>
      </c>
      <c r="F5" s="18">
        <v>619400</v>
      </c>
      <c r="G5" s="18">
        <v>866000</v>
      </c>
      <c r="H5" s="41" t="str">
        <f t="shared" ref="H5:H15" si="0">IFERROR(IF(G5&gt;=E5*10,"-   ",TEXT(G5/E5*12,"0.0")&amp;" / 12 "),"-   ")</f>
        <v xml:space="preserve">1.4 / 12 </v>
      </c>
      <c r="I5" s="71" t="s">
        <v>168</v>
      </c>
    </row>
    <row r="6" spans="1:9" ht="21">
      <c r="A6" s="13"/>
      <c r="B6" s="129"/>
      <c r="C6" s="24">
        <v>2</v>
      </c>
      <c r="D6" s="23" t="s">
        <v>12</v>
      </c>
      <c r="E6" s="75">
        <v>2000000</v>
      </c>
      <c r="F6" s="22">
        <v>168692</v>
      </c>
      <c r="G6" s="22">
        <v>385912</v>
      </c>
      <c r="H6" s="42" t="str">
        <f t="shared" si="0"/>
        <v xml:space="preserve">2.3 / 12 </v>
      </c>
      <c r="I6" s="72"/>
    </row>
    <row r="7" spans="1:9" ht="21">
      <c r="A7" s="13"/>
      <c r="B7" s="129"/>
      <c r="C7" s="17">
        <v>3</v>
      </c>
      <c r="D7" s="16" t="s">
        <v>13</v>
      </c>
      <c r="E7" s="76">
        <v>1000000</v>
      </c>
      <c r="F7" s="15">
        <v>106000</v>
      </c>
      <c r="G7" s="15">
        <v>353000</v>
      </c>
      <c r="H7" s="43" t="str">
        <f t="shared" si="0"/>
        <v xml:space="preserve">4.2 / 12 </v>
      </c>
      <c r="I7" s="73" t="s">
        <v>169</v>
      </c>
    </row>
    <row r="8" spans="1:9" ht="21">
      <c r="A8" s="13"/>
      <c r="B8" s="130"/>
      <c r="C8" s="12"/>
      <c r="D8" s="89" t="s">
        <v>15</v>
      </c>
      <c r="E8" s="119">
        <f>SUM(E5:E7)</f>
        <v>10500000</v>
      </c>
      <c r="F8" s="7">
        <f>SUM(F5:F7)</f>
        <v>894092</v>
      </c>
      <c r="G8" s="7">
        <f>SUM(G5:G7)</f>
        <v>1604912</v>
      </c>
      <c r="H8" s="44" t="str">
        <f t="shared" si="0"/>
        <v xml:space="preserve">1.8 / 12 </v>
      </c>
      <c r="I8" s="63"/>
    </row>
    <row r="9" spans="1:9" ht="21">
      <c r="A9" s="13"/>
      <c r="B9" s="133" t="s">
        <v>16</v>
      </c>
      <c r="C9" s="20">
        <v>4</v>
      </c>
      <c r="D9" s="19" t="s">
        <v>17</v>
      </c>
      <c r="E9" s="74">
        <v>2700000</v>
      </c>
      <c r="F9" s="18">
        <v>138000</v>
      </c>
      <c r="G9" s="18">
        <v>175150</v>
      </c>
      <c r="H9" s="41" t="str">
        <f t="shared" si="0"/>
        <v xml:space="preserve">0.8 / 12 </v>
      </c>
      <c r="I9" s="71" t="s">
        <v>170</v>
      </c>
    </row>
    <row r="10" spans="1:9" ht="21" customHeight="1">
      <c r="A10" s="13"/>
      <c r="B10" s="129"/>
      <c r="C10" s="24">
        <v>5</v>
      </c>
      <c r="D10" s="23" t="s">
        <v>19</v>
      </c>
      <c r="E10" s="75">
        <v>0</v>
      </c>
      <c r="F10" s="22">
        <v>0</v>
      </c>
      <c r="G10" s="22">
        <v>0</v>
      </c>
      <c r="H10" s="42" t="str">
        <f t="shared" si="0"/>
        <v xml:space="preserve">-   </v>
      </c>
      <c r="I10" s="72"/>
    </row>
    <row r="11" spans="1:9" ht="21">
      <c r="A11" s="13"/>
      <c r="B11" s="129"/>
      <c r="C11" s="17">
        <v>6</v>
      </c>
      <c r="D11" s="23" t="s">
        <v>21</v>
      </c>
      <c r="E11" s="75">
        <v>0</v>
      </c>
      <c r="F11" s="22">
        <v>1598</v>
      </c>
      <c r="G11" s="22">
        <v>7598</v>
      </c>
      <c r="H11" s="43" t="str">
        <f t="shared" si="0"/>
        <v xml:space="preserve">-   </v>
      </c>
      <c r="I11" s="73" t="s">
        <v>171</v>
      </c>
    </row>
    <row r="12" spans="1:9" ht="21">
      <c r="A12" s="13"/>
      <c r="B12" s="129"/>
      <c r="C12" s="17">
        <v>7</v>
      </c>
      <c r="D12" s="16" t="s">
        <v>22</v>
      </c>
      <c r="E12" s="76">
        <v>2000000</v>
      </c>
      <c r="F12" s="15">
        <v>45701</v>
      </c>
      <c r="G12" s="15">
        <v>69701</v>
      </c>
      <c r="H12" s="43" t="str">
        <f t="shared" si="0"/>
        <v xml:space="preserve">0.4 / 12 </v>
      </c>
      <c r="I12" s="73" t="s">
        <v>172</v>
      </c>
    </row>
    <row r="13" spans="1:9" ht="21">
      <c r="A13" s="13"/>
      <c r="B13" s="129"/>
      <c r="C13" s="17">
        <v>8</v>
      </c>
      <c r="D13" s="16" t="s">
        <v>24</v>
      </c>
      <c r="E13" s="76">
        <v>0</v>
      </c>
      <c r="F13" s="15">
        <v>0</v>
      </c>
      <c r="G13" s="15">
        <v>0</v>
      </c>
      <c r="H13" s="43" t="str">
        <f t="shared" si="0"/>
        <v xml:space="preserve">-   </v>
      </c>
      <c r="I13" s="73"/>
    </row>
    <row r="14" spans="1:9" ht="21">
      <c r="A14" s="13"/>
      <c r="B14" s="130"/>
      <c r="C14" s="12"/>
      <c r="D14" s="89" t="s">
        <v>15</v>
      </c>
      <c r="E14" s="7">
        <f>SUM(E9:E13)</f>
        <v>4700000</v>
      </c>
      <c r="F14" s="7">
        <f>SUM(F9:F13)</f>
        <v>185299</v>
      </c>
      <c r="G14" s="7">
        <f>SUM(G9:G13)</f>
        <v>252449</v>
      </c>
      <c r="H14" s="44" t="str">
        <f t="shared" si="0"/>
        <v xml:space="preserve">0.6 / 12 </v>
      </c>
      <c r="I14" s="63"/>
    </row>
    <row r="15" spans="1:9" ht="24" customHeight="1">
      <c r="A15" s="11"/>
      <c r="B15" s="10"/>
      <c r="C15" s="34" t="s">
        <v>25</v>
      </c>
      <c r="D15" s="8"/>
      <c r="E15" s="7">
        <f>SUM(E8,E14)</f>
        <v>15200000</v>
      </c>
      <c r="F15" s="7">
        <f>SUM(F14,F8)</f>
        <v>1079391</v>
      </c>
      <c r="G15" s="7">
        <f>SUM(G14,G8)</f>
        <v>1857361</v>
      </c>
      <c r="H15" s="44" t="str">
        <f t="shared" si="0"/>
        <v xml:space="preserve">1.5 / 12 </v>
      </c>
      <c r="I15" s="63"/>
    </row>
    <row r="16" spans="1:9" ht="18.75">
      <c r="A16" s="40"/>
      <c r="B16" s="39"/>
      <c r="C16" s="39"/>
      <c r="D16" s="38"/>
    </row>
    <row r="17" spans="1:9" ht="28.5">
      <c r="A17" s="57" t="s">
        <v>26</v>
      </c>
      <c r="B17" s="27"/>
      <c r="C17" s="27"/>
      <c r="D17" s="26" t="s">
        <v>3</v>
      </c>
      <c r="E17" s="25" t="s">
        <v>145</v>
      </c>
      <c r="F17" s="25" t="s">
        <v>167</v>
      </c>
      <c r="G17" s="25" t="s">
        <v>153</v>
      </c>
      <c r="H17" s="25" t="s">
        <v>7</v>
      </c>
      <c r="I17" s="25" t="s">
        <v>8</v>
      </c>
    </row>
    <row r="18" spans="1:9" ht="21">
      <c r="A18" s="13"/>
      <c r="B18" s="133" t="s">
        <v>27</v>
      </c>
      <c r="C18" s="19">
        <v>1</v>
      </c>
      <c r="D18" s="37" t="s">
        <v>28</v>
      </c>
      <c r="E18" s="74"/>
      <c r="F18" s="18">
        <v>260000</v>
      </c>
      <c r="G18" s="18">
        <v>260000</v>
      </c>
      <c r="H18" s="41" t="str">
        <f t="shared" ref="H18:H54" si="1">IFERROR(IF(G18&gt;=E18*10,"-   ",TEXT(G18/E18*12,"0.0")&amp;" / 12 "),"-   ")</f>
        <v xml:space="preserve">-   </v>
      </c>
      <c r="I18" s="92"/>
    </row>
    <row r="19" spans="1:9" ht="21">
      <c r="A19" s="13"/>
      <c r="B19" s="123"/>
      <c r="C19" s="23">
        <v>2</v>
      </c>
      <c r="D19" s="36" t="s">
        <v>30</v>
      </c>
      <c r="E19" s="75"/>
      <c r="F19" s="22">
        <v>4000</v>
      </c>
      <c r="G19" s="22">
        <v>4000</v>
      </c>
      <c r="H19" s="42" t="str">
        <f t="shared" si="1"/>
        <v xml:space="preserve">-   </v>
      </c>
      <c r="I19" s="72"/>
    </row>
    <row r="20" spans="1:9" ht="21">
      <c r="A20" s="13"/>
      <c r="B20" s="123"/>
      <c r="C20" s="16">
        <v>3</v>
      </c>
      <c r="D20" s="35" t="s">
        <v>31</v>
      </c>
      <c r="E20" s="76"/>
      <c r="F20" s="15">
        <v>4500</v>
      </c>
      <c r="G20" s="15">
        <v>4500</v>
      </c>
      <c r="H20" s="43" t="str">
        <f t="shared" si="1"/>
        <v xml:space="preserve">-   </v>
      </c>
      <c r="I20" s="72"/>
    </row>
    <row r="21" spans="1:9" ht="21">
      <c r="A21" s="13"/>
      <c r="B21" s="124"/>
      <c r="C21" s="12"/>
      <c r="D21" s="89" t="s">
        <v>15</v>
      </c>
      <c r="E21" s="7">
        <v>992000</v>
      </c>
      <c r="F21" s="7">
        <f>SUM(F18:F20)</f>
        <v>268500</v>
      </c>
      <c r="G21" s="7">
        <f>SUM(G18:G20)</f>
        <v>268500</v>
      </c>
      <c r="H21" s="44" t="str">
        <f t="shared" si="1"/>
        <v xml:space="preserve">3.2 / 12 </v>
      </c>
      <c r="I21" s="63"/>
    </row>
    <row r="22" spans="1:9" ht="21">
      <c r="A22" s="13"/>
      <c r="B22" s="123" t="s">
        <v>33</v>
      </c>
      <c r="C22" s="19">
        <v>4</v>
      </c>
      <c r="D22" s="37" t="s">
        <v>34</v>
      </c>
      <c r="E22" s="74"/>
      <c r="F22" s="18">
        <v>0</v>
      </c>
      <c r="G22" s="18">
        <v>0</v>
      </c>
      <c r="H22" s="41" t="str">
        <f t="shared" si="1"/>
        <v xml:space="preserve">-   </v>
      </c>
      <c r="I22" s="60"/>
    </row>
    <row r="23" spans="1:9" ht="21">
      <c r="A23" s="13"/>
      <c r="B23" s="123"/>
      <c r="C23" s="23">
        <v>5</v>
      </c>
      <c r="D23" s="36" t="s">
        <v>36</v>
      </c>
      <c r="E23" s="75"/>
      <c r="F23" s="22">
        <v>0</v>
      </c>
      <c r="G23" s="22">
        <v>0</v>
      </c>
      <c r="H23" s="42" t="str">
        <f t="shared" si="1"/>
        <v xml:space="preserve">-   </v>
      </c>
      <c r="I23" s="61"/>
    </row>
    <row r="24" spans="1:9" ht="21">
      <c r="A24" s="13"/>
      <c r="B24" s="123"/>
      <c r="C24" s="16">
        <v>6</v>
      </c>
      <c r="D24" s="35" t="s">
        <v>38</v>
      </c>
      <c r="E24" s="76"/>
      <c r="F24" s="15">
        <v>0</v>
      </c>
      <c r="G24" s="15">
        <v>0</v>
      </c>
      <c r="H24" s="43" t="str">
        <f t="shared" si="1"/>
        <v xml:space="preserve">-   </v>
      </c>
      <c r="I24" s="62"/>
    </row>
    <row r="25" spans="1:9" ht="21">
      <c r="A25" s="13"/>
      <c r="B25" s="124"/>
      <c r="C25" s="12"/>
      <c r="D25" s="89" t="s">
        <v>15</v>
      </c>
      <c r="E25" s="7">
        <v>100000</v>
      </c>
      <c r="F25" s="7">
        <f>SUM(F22:F24)</f>
        <v>0</v>
      </c>
      <c r="G25" s="7">
        <f>SUM(G22:G24)</f>
        <v>0</v>
      </c>
      <c r="H25" s="44" t="str">
        <f t="shared" si="1"/>
        <v xml:space="preserve">0.0 / 12 </v>
      </c>
      <c r="I25" s="63"/>
    </row>
    <row r="26" spans="1:9" ht="21">
      <c r="A26" s="13"/>
      <c r="B26" s="123" t="s">
        <v>40</v>
      </c>
      <c r="C26" s="19">
        <v>7</v>
      </c>
      <c r="D26" s="37" t="s">
        <v>41</v>
      </c>
      <c r="E26" s="74"/>
      <c r="F26" s="67">
        <v>443800</v>
      </c>
      <c r="G26" s="18">
        <v>927840</v>
      </c>
      <c r="H26" s="41" t="str">
        <f t="shared" si="1"/>
        <v xml:space="preserve">-   </v>
      </c>
      <c r="I26" s="71"/>
    </row>
    <row r="27" spans="1:9" ht="21">
      <c r="A27" s="13"/>
      <c r="B27" s="123"/>
      <c r="C27" s="23">
        <v>8</v>
      </c>
      <c r="D27" s="36" t="s">
        <v>42</v>
      </c>
      <c r="E27" s="75"/>
      <c r="F27" s="68">
        <v>0</v>
      </c>
      <c r="G27" s="22">
        <v>0</v>
      </c>
      <c r="H27" s="42" t="str">
        <f t="shared" si="1"/>
        <v xml:space="preserve">-   </v>
      </c>
      <c r="I27" s="72"/>
    </row>
    <row r="28" spans="1:9" ht="21">
      <c r="A28" s="13"/>
      <c r="B28" s="123"/>
      <c r="C28" s="23">
        <v>9</v>
      </c>
      <c r="D28" s="36" t="s">
        <v>43</v>
      </c>
      <c r="E28" s="75"/>
      <c r="F28" s="68">
        <v>0</v>
      </c>
      <c r="G28" s="22">
        <v>0</v>
      </c>
      <c r="H28" s="42" t="str">
        <f t="shared" si="1"/>
        <v xml:space="preserve">-   </v>
      </c>
      <c r="I28" s="72"/>
    </row>
    <row r="29" spans="1:9" ht="21">
      <c r="A29" s="13"/>
      <c r="B29" s="123"/>
      <c r="C29" s="23">
        <v>10</v>
      </c>
      <c r="D29" s="36" t="s">
        <v>44</v>
      </c>
      <c r="E29" s="75"/>
      <c r="F29" s="68">
        <v>0</v>
      </c>
      <c r="G29" s="22">
        <v>0</v>
      </c>
      <c r="H29" s="42" t="str">
        <f t="shared" si="1"/>
        <v xml:space="preserve">-   </v>
      </c>
      <c r="I29" s="72"/>
    </row>
    <row r="30" spans="1:9" ht="21">
      <c r="A30" s="13"/>
      <c r="B30" s="123"/>
      <c r="C30" s="23">
        <v>11</v>
      </c>
      <c r="D30" s="36" t="s">
        <v>45</v>
      </c>
      <c r="E30" s="75"/>
      <c r="F30" s="68">
        <v>10000</v>
      </c>
      <c r="G30" s="22">
        <v>10000</v>
      </c>
      <c r="H30" s="42" t="str">
        <f t="shared" si="1"/>
        <v xml:space="preserve">-   </v>
      </c>
      <c r="I30" s="72"/>
    </row>
    <row r="31" spans="1:9" ht="21" customHeight="1">
      <c r="A31" s="13"/>
      <c r="B31" s="123"/>
      <c r="C31" s="23">
        <v>12</v>
      </c>
      <c r="D31" s="36" t="s">
        <v>47</v>
      </c>
      <c r="E31" s="75"/>
      <c r="F31" s="68">
        <v>7400</v>
      </c>
      <c r="G31" s="22">
        <v>7400</v>
      </c>
      <c r="H31" s="42" t="str">
        <f t="shared" si="1"/>
        <v xml:space="preserve">-   </v>
      </c>
      <c r="I31" s="72"/>
    </row>
    <row r="32" spans="1:9" ht="21">
      <c r="A32" s="13"/>
      <c r="B32" s="123"/>
      <c r="C32" s="16">
        <v>13</v>
      </c>
      <c r="D32" s="35" t="s">
        <v>49</v>
      </c>
      <c r="E32" s="76"/>
      <c r="F32" s="69">
        <v>142316</v>
      </c>
      <c r="G32" s="15">
        <v>284632</v>
      </c>
      <c r="H32" s="43" t="str">
        <f t="shared" si="1"/>
        <v xml:space="preserve">-   </v>
      </c>
      <c r="I32" s="73" t="s">
        <v>173</v>
      </c>
    </row>
    <row r="33" spans="1:9" ht="21">
      <c r="A33" s="13"/>
      <c r="B33" s="124"/>
      <c r="C33" s="12"/>
      <c r="D33" s="89" t="s">
        <v>15</v>
      </c>
      <c r="E33" s="7">
        <v>7000000</v>
      </c>
      <c r="F33" s="7">
        <f>SUM(F26:F32)</f>
        <v>603516</v>
      </c>
      <c r="G33" s="7">
        <f>SUM(G26:G32)</f>
        <v>1229872</v>
      </c>
      <c r="H33" s="44" t="str">
        <f t="shared" si="1"/>
        <v xml:space="preserve">2.1 / 12 </v>
      </c>
      <c r="I33" s="63"/>
    </row>
    <row r="34" spans="1:9" ht="21">
      <c r="A34" s="13"/>
      <c r="B34" s="123" t="s">
        <v>51</v>
      </c>
      <c r="C34" s="19">
        <v>14</v>
      </c>
      <c r="D34" s="37" t="s">
        <v>52</v>
      </c>
      <c r="E34" s="74"/>
      <c r="F34" s="67">
        <v>0</v>
      </c>
      <c r="G34" s="18">
        <v>0</v>
      </c>
      <c r="H34" s="41" t="str">
        <f t="shared" si="1"/>
        <v xml:space="preserve">-   </v>
      </c>
      <c r="I34" s="60"/>
    </row>
    <row r="35" spans="1:9" ht="21">
      <c r="A35" s="13"/>
      <c r="B35" s="123"/>
      <c r="C35" s="23">
        <v>15</v>
      </c>
      <c r="D35" s="36" t="s">
        <v>53</v>
      </c>
      <c r="E35" s="75"/>
      <c r="F35" s="68">
        <v>0</v>
      </c>
      <c r="G35" s="22">
        <v>0</v>
      </c>
      <c r="H35" s="42" t="str">
        <f t="shared" si="1"/>
        <v xml:space="preserve">-   </v>
      </c>
      <c r="I35" s="61"/>
    </row>
    <row r="36" spans="1:9" ht="21">
      <c r="A36" s="13"/>
      <c r="B36" s="123"/>
      <c r="C36" s="16">
        <v>16</v>
      </c>
      <c r="D36" s="35" t="s">
        <v>54</v>
      </c>
      <c r="E36" s="76"/>
      <c r="F36" s="69">
        <v>26580</v>
      </c>
      <c r="G36" s="15">
        <v>26580</v>
      </c>
      <c r="H36" s="43" t="str">
        <f t="shared" si="1"/>
        <v xml:space="preserve">-   </v>
      </c>
      <c r="I36" s="62"/>
    </row>
    <row r="37" spans="1:9" ht="21">
      <c r="A37" s="13"/>
      <c r="B37" s="124"/>
      <c r="C37" s="12"/>
      <c r="D37" s="89" t="s">
        <v>15</v>
      </c>
      <c r="E37" s="7">
        <v>300000</v>
      </c>
      <c r="F37" s="7">
        <f>SUM(F34:F36)</f>
        <v>26580</v>
      </c>
      <c r="G37" s="7">
        <f>SUM(G34:G36)</f>
        <v>26580</v>
      </c>
      <c r="H37" s="44" t="str">
        <f t="shared" si="1"/>
        <v xml:space="preserve">1.1 / 12 </v>
      </c>
      <c r="I37" s="63"/>
    </row>
    <row r="38" spans="1:9" ht="21">
      <c r="A38" s="13"/>
      <c r="B38" s="123" t="s">
        <v>56</v>
      </c>
      <c r="C38" s="19">
        <v>17</v>
      </c>
      <c r="D38" s="37" t="s">
        <v>57</v>
      </c>
      <c r="E38" s="74"/>
      <c r="F38" s="67">
        <v>41070</v>
      </c>
      <c r="G38" s="67">
        <v>44397</v>
      </c>
      <c r="H38" s="41" t="str">
        <f t="shared" si="1"/>
        <v xml:space="preserve">-   </v>
      </c>
      <c r="I38" s="71" t="s">
        <v>174</v>
      </c>
    </row>
    <row r="39" spans="1:9" ht="21">
      <c r="A39" s="13"/>
      <c r="B39" s="123"/>
      <c r="C39" s="23">
        <v>18</v>
      </c>
      <c r="D39" s="36" t="s">
        <v>58</v>
      </c>
      <c r="E39" s="75"/>
      <c r="F39" s="68">
        <v>8425</v>
      </c>
      <c r="G39" s="68">
        <v>25581</v>
      </c>
      <c r="H39" s="42" t="str">
        <f t="shared" si="1"/>
        <v xml:space="preserve">-   </v>
      </c>
      <c r="I39" s="72" t="s">
        <v>155</v>
      </c>
    </row>
    <row r="40" spans="1:9" ht="21">
      <c r="A40" s="13"/>
      <c r="B40" s="123"/>
      <c r="C40" s="23">
        <v>19</v>
      </c>
      <c r="D40" s="36" t="s">
        <v>60</v>
      </c>
      <c r="E40" s="75"/>
      <c r="F40" s="68">
        <v>120703</v>
      </c>
      <c r="G40" s="68">
        <v>189911</v>
      </c>
      <c r="H40" s="42" t="str">
        <f t="shared" si="1"/>
        <v xml:space="preserve">-   </v>
      </c>
      <c r="I40" s="72"/>
    </row>
    <row r="41" spans="1:9" ht="21">
      <c r="A41" s="13"/>
      <c r="B41" s="123"/>
      <c r="C41" s="23">
        <v>20</v>
      </c>
      <c r="D41" s="36" t="s">
        <v>61</v>
      </c>
      <c r="E41" s="75"/>
      <c r="F41" s="68">
        <v>35256</v>
      </c>
      <c r="G41" s="68">
        <v>58859</v>
      </c>
      <c r="H41" s="42" t="str">
        <f t="shared" si="1"/>
        <v xml:space="preserve">-   </v>
      </c>
      <c r="I41" s="72"/>
    </row>
    <row r="42" spans="1:9" ht="21">
      <c r="A42" s="13"/>
      <c r="B42" s="123"/>
      <c r="C42" s="23">
        <v>21</v>
      </c>
      <c r="D42" s="36" t="s">
        <v>62</v>
      </c>
      <c r="E42" s="75"/>
      <c r="F42" s="68">
        <v>34500</v>
      </c>
      <c r="G42" s="68">
        <v>34500</v>
      </c>
      <c r="H42" s="42" t="str">
        <f t="shared" si="1"/>
        <v xml:space="preserve">-   </v>
      </c>
      <c r="I42" s="72" t="s">
        <v>175</v>
      </c>
    </row>
    <row r="43" spans="1:9" ht="21">
      <c r="A43" s="13"/>
      <c r="B43" s="123"/>
      <c r="C43" s="23">
        <v>22</v>
      </c>
      <c r="D43" s="36" t="s">
        <v>63</v>
      </c>
      <c r="E43" s="75"/>
      <c r="F43" s="68">
        <v>0</v>
      </c>
      <c r="G43" s="68">
        <v>0</v>
      </c>
      <c r="H43" s="42" t="str">
        <f>IFERROR(IF(G43&gt;=E43*10,"-   ",TEXT(G43/E43*12,"0.0")&amp;" / 12 "),"-   ")</f>
        <v xml:space="preserve">-   </v>
      </c>
      <c r="I43" s="72"/>
    </row>
    <row r="44" spans="1:9" ht="21">
      <c r="A44" s="13"/>
      <c r="B44" s="123"/>
      <c r="C44" s="23">
        <v>23</v>
      </c>
      <c r="D44" s="36" t="s">
        <v>64</v>
      </c>
      <c r="E44" s="75"/>
      <c r="F44" s="68">
        <v>0</v>
      </c>
      <c r="G44" s="68">
        <v>0</v>
      </c>
      <c r="H44" s="42" t="str">
        <f t="shared" si="1"/>
        <v xml:space="preserve">-   </v>
      </c>
      <c r="I44" s="72"/>
    </row>
    <row r="45" spans="1:9" ht="21">
      <c r="A45" s="13"/>
      <c r="B45" s="123"/>
      <c r="C45" s="23">
        <v>24</v>
      </c>
      <c r="D45" s="36" t="s">
        <v>65</v>
      </c>
      <c r="E45" s="75"/>
      <c r="F45" s="68">
        <v>50000</v>
      </c>
      <c r="G45" s="68">
        <v>100000</v>
      </c>
      <c r="H45" s="42" t="str">
        <f t="shared" si="1"/>
        <v xml:space="preserve">-   </v>
      </c>
      <c r="I45" s="72"/>
    </row>
    <row r="46" spans="1:9" ht="21">
      <c r="A46" s="13"/>
      <c r="B46" s="123"/>
      <c r="C46" s="23">
        <v>25</v>
      </c>
      <c r="D46" s="36" t="s">
        <v>66</v>
      </c>
      <c r="E46" s="75"/>
      <c r="F46" s="68">
        <v>0</v>
      </c>
      <c r="G46" s="68">
        <v>0</v>
      </c>
      <c r="H46" s="42" t="str">
        <f t="shared" si="1"/>
        <v xml:space="preserve">-   </v>
      </c>
      <c r="I46" s="72"/>
    </row>
    <row r="47" spans="1:9" ht="21">
      <c r="A47" s="13"/>
      <c r="B47" s="123"/>
      <c r="C47" s="23">
        <v>26</v>
      </c>
      <c r="D47" s="36" t="s">
        <v>67</v>
      </c>
      <c r="E47" s="75"/>
      <c r="F47" s="68">
        <v>41250</v>
      </c>
      <c r="G47" s="68">
        <v>82500</v>
      </c>
      <c r="H47" s="42" t="str">
        <f t="shared" si="1"/>
        <v xml:space="preserve">-   </v>
      </c>
      <c r="I47" s="72" t="s">
        <v>156</v>
      </c>
    </row>
    <row r="48" spans="1:9" ht="21">
      <c r="A48" s="13"/>
      <c r="B48" s="123"/>
      <c r="C48" s="23">
        <v>27</v>
      </c>
      <c r="D48" s="36" t="s">
        <v>69</v>
      </c>
      <c r="E48" s="75"/>
      <c r="F48" s="68">
        <v>0</v>
      </c>
      <c r="G48" s="68">
        <v>0</v>
      </c>
      <c r="H48" s="42" t="str">
        <f t="shared" si="1"/>
        <v xml:space="preserve">-   </v>
      </c>
      <c r="I48" s="72"/>
    </row>
    <row r="49" spans="1:9" ht="21">
      <c r="A49" s="13"/>
      <c r="B49" s="123"/>
      <c r="C49" s="16">
        <v>28</v>
      </c>
      <c r="D49" s="35" t="s">
        <v>71</v>
      </c>
      <c r="E49" s="76"/>
      <c r="F49" s="69">
        <v>69360</v>
      </c>
      <c r="G49" s="69">
        <v>187955</v>
      </c>
      <c r="H49" s="43" t="str">
        <f t="shared" si="1"/>
        <v xml:space="preserve">-   </v>
      </c>
      <c r="I49" s="73" t="s">
        <v>176</v>
      </c>
    </row>
    <row r="50" spans="1:9" ht="21">
      <c r="A50" s="13"/>
      <c r="B50" s="124"/>
      <c r="C50" s="12"/>
      <c r="D50" s="89" t="s">
        <v>15</v>
      </c>
      <c r="E50" s="7">
        <v>4500000</v>
      </c>
      <c r="F50" s="7">
        <f>SUM(F38:F49)</f>
        <v>400564</v>
      </c>
      <c r="G50" s="7">
        <f>SUM(G38:G49)</f>
        <v>723703</v>
      </c>
      <c r="H50" s="44" t="str">
        <f t="shared" si="1"/>
        <v xml:space="preserve">1.9 / 12 </v>
      </c>
      <c r="I50" s="63"/>
    </row>
    <row r="51" spans="1:9" ht="21">
      <c r="A51" s="13"/>
      <c r="B51" s="123" t="s">
        <v>73</v>
      </c>
      <c r="C51" s="19">
        <v>29</v>
      </c>
      <c r="D51" s="37" t="s">
        <v>74</v>
      </c>
      <c r="E51" s="18">
        <v>0</v>
      </c>
      <c r="F51" s="18">
        <v>0</v>
      </c>
      <c r="G51" s="18">
        <f>IF(ISNUMBER(#REF!),#REF!,0)</f>
        <v>0</v>
      </c>
      <c r="H51" s="41" t="str">
        <f t="shared" si="1"/>
        <v xml:space="preserve">-   </v>
      </c>
      <c r="I51" s="60"/>
    </row>
    <row r="52" spans="1:9" ht="21">
      <c r="A52" s="13"/>
      <c r="B52" s="123"/>
      <c r="C52" s="23">
        <v>30</v>
      </c>
      <c r="D52" s="36" t="s">
        <v>75</v>
      </c>
      <c r="E52" s="22">
        <v>0</v>
      </c>
      <c r="F52" s="22">
        <v>0</v>
      </c>
      <c r="G52" s="22">
        <f>IF(ISNUMBER(#REF!),#REF!,0)</f>
        <v>0</v>
      </c>
      <c r="H52" s="42" t="str">
        <f t="shared" si="1"/>
        <v xml:space="preserve">-   </v>
      </c>
      <c r="I52" s="61"/>
    </row>
    <row r="53" spans="1:9" ht="21">
      <c r="A53" s="13"/>
      <c r="B53" s="123"/>
      <c r="C53" s="16">
        <v>31</v>
      </c>
      <c r="D53" s="35" t="s">
        <v>76</v>
      </c>
      <c r="E53" s="15">
        <v>2000000</v>
      </c>
      <c r="F53" s="15">
        <v>0</v>
      </c>
      <c r="G53" s="15">
        <v>0</v>
      </c>
      <c r="H53" s="43" t="str">
        <f t="shared" si="1"/>
        <v xml:space="preserve">0.0 / 12 </v>
      </c>
      <c r="I53" s="62"/>
    </row>
    <row r="54" spans="1:9" ht="21">
      <c r="A54" s="13"/>
      <c r="B54" s="124"/>
      <c r="C54" s="12"/>
      <c r="D54" s="89" t="s">
        <v>15</v>
      </c>
      <c r="E54" s="7">
        <f>SUM(E51:E53)</f>
        <v>2000000</v>
      </c>
      <c r="F54" s="7">
        <f>SUM(F51:F53)</f>
        <v>0</v>
      </c>
      <c r="G54" s="7">
        <f>SUM(G51:G53)</f>
        <v>0</v>
      </c>
      <c r="H54" s="44" t="str">
        <f t="shared" si="1"/>
        <v xml:space="preserve">0.0 / 12 </v>
      </c>
      <c r="I54" s="63"/>
    </row>
    <row r="55" spans="1:9" ht="24" customHeight="1">
      <c r="A55" s="13"/>
      <c r="B55" s="10"/>
      <c r="C55" s="34" t="s">
        <v>77</v>
      </c>
      <c r="D55" s="8"/>
      <c r="E55" s="33">
        <f>SUM(E54,E50,E37,E33,E25,E21)</f>
        <v>14892000</v>
      </c>
      <c r="F55" s="33">
        <f>SUM(F54,F50,F37,F33,F25,F21)</f>
        <v>1299160</v>
      </c>
      <c r="G55" s="33">
        <f>SUM(G54,G50,G37,G33,G25,G21)</f>
        <v>2248655</v>
      </c>
      <c r="H55" s="45" t="str">
        <f>IFERROR(IF(G55&gt;=E55*10,"-   ",TEXT(G55/E55*12,"0.0")&amp;" / 12 "),"-   ")</f>
        <v xml:space="preserve">1.8 / 12 </v>
      </c>
      <c r="I55" s="64"/>
    </row>
    <row r="56" spans="1:9" ht="9.9499999999999993" customHeight="1"/>
    <row r="57" spans="1:9">
      <c r="B57" s="10"/>
      <c r="C57" s="9" t="s">
        <v>79</v>
      </c>
      <c r="D57" s="8"/>
      <c r="E57" s="59">
        <f>E15-E55</f>
        <v>308000</v>
      </c>
      <c r="F57" s="59">
        <f>F15-F55</f>
        <v>-219769</v>
      </c>
      <c r="G57" s="59">
        <f>G15-G55</f>
        <v>-391294</v>
      </c>
      <c r="H57" s="6"/>
      <c r="I57" s="94"/>
    </row>
    <row r="58" spans="1:9" ht="9.9499999999999993" customHeight="1"/>
    <row r="60" spans="1:9" ht="32.1" customHeight="1">
      <c r="A60" s="32" t="s">
        <v>80</v>
      </c>
    </row>
    <row r="61" spans="1:9" ht="29.25">
      <c r="A61" s="28"/>
      <c r="B61" s="27"/>
      <c r="C61" s="27"/>
      <c r="D61" s="58" t="s">
        <v>81</v>
      </c>
      <c r="E61" s="25" t="s">
        <v>82</v>
      </c>
      <c r="F61" s="25" t="s">
        <v>177</v>
      </c>
      <c r="G61" s="25" t="s">
        <v>178</v>
      </c>
      <c r="H61" s="25" t="s">
        <v>85</v>
      </c>
      <c r="I61" s="25" t="s">
        <v>86</v>
      </c>
    </row>
    <row r="62" spans="1:9" ht="21">
      <c r="A62" s="13"/>
      <c r="B62" s="125"/>
      <c r="C62" s="20">
        <v>1</v>
      </c>
      <c r="D62" s="19" t="s">
        <v>87</v>
      </c>
      <c r="E62" s="18">
        <v>83000</v>
      </c>
      <c r="F62" s="53">
        <v>5000</v>
      </c>
      <c r="G62" s="53">
        <v>0</v>
      </c>
      <c r="H62" s="18">
        <f>E62+F62</f>
        <v>88000</v>
      </c>
      <c r="I62" s="60"/>
    </row>
    <row r="63" spans="1:9" ht="21">
      <c r="A63" s="13"/>
      <c r="B63" s="126"/>
      <c r="C63" s="50">
        <v>2</v>
      </c>
      <c r="D63" s="51" t="s">
        <v>88</v>
      </c>
      <c r="E63" s="52">
        <v>1400</v>
      </c>
      <c r="F63" s="54"/>
      <c r="G63" s="54"/>
      <c r="H63" s="22">
        <f t="shared" ref="H63:H93" si="2">E63+F63</f>
        <v>1400</v>
      </c>
      <c r="I63" s="65"/>
    </row>
    <row r="64" spans="1:9" ht="21">
      <c r="A64" s="13"/>
      <c r="B64" s="126"/>
      <c r="C64" s="50">
        <v>3</v>
      </c>
      <c r="D64" s="51" t="s">
        <v>89</v>
      </c>
      <c r="E64" s="52">
        <v>43000</v>
      </c>
      <c r="F64" s="54"/>
      <c r="G64" s="54"/>
      <c r="H64" s="22">
        <f t="shared" si="2"/>
        <v>43000</v>
      </c>
      <c r="I64" s="65"/>
    </row>
    <row r="65" spans="1:9" ht="21">
      <c r="A65" s="13"/>
      <c r="B65" s="126"/>
      <c r="C65" s="50">
        <v>4</v>
      </c>
      <c r="D65" s="51" t="s">
        <v>90</v>
      </c>
      <c r="E65" s="52">
        <v>208384</v>
      </c>
      <c r="F65" s="54">
        <v>1000</v>
      </c>
      <c r="G65" s="54"/>
      <c r="H65" s="22">
        <f t="shared" si="2"/>
        <v>209384</v>
      </c>
      <c r="I65" s="65"/>
    </row>
    <row r="66" spans="1:9" ht="21">
      <c r="A66" s="13"/>
      <c r="B66" s="126"/>
      <c r="C66" s="50">
        <v>5</v>
      </c>
      <c r="D66" s="51" t="s">
        <v>91</v>
      </c>
      <c r="E66" s="52">
        <v>257000</v>
      </c>
      <c r="F66" s="54">
        <v>8000</v>
      </c>
      <c r="G66" s="54"/>
      <c r="H66" s="22">
        <f t="shared" si="2"/>
        <v>265000</v>
      </c>
      <c r="I66" s="65"/>
    </row>
    <row r="67" spans="1:9" ht="21">
      <c r="A67" s="13"/>
      <c r="B67" s="126"/>
      <c r="C67" s="50">
        <v>6</v>
      </c>
      <c r="D67" s="51" t="s">
        <v>92</v>
      </c>
      <c r="E67" s="52">
        <v>27500</v>
      </c>
      <c r="F67" s="54"/>
      <c r="G67" s="54"/>
      <c r="H67" s="22">
        <f t="shared" si="2"/>
        <v>27500</v>
      </c>
      <c r="I67" s="65"/>
    </row>
    <row r="68" spans="1:9" ht="21">
      <c r="A68" s="13"/>
      <c r="B68" s="126"/>
      <c r="C68" s="50">
        <v>7</v>
      </c>
      <c r="D68" s="51" t="s">
        <v>93</v>
      </c>
      <c r="E68" s="52">
        <v>92600</v>
      </c>
      <c r="F68" s="54">
        <v>5000</v>
      </c>
      <c r="G68" s="54"/>
      <c r="H68" s="22">
        <f t="shared" si="2"/>
        <v>97600</v>
      </c>
      <c r="I68" s="65"/>
    </row>
    <row r="69" spans="1:9" ht="21">
      <c r="A69" s="13"/>
      <c r="B69" s="127"/>
      <c r="C69" s="50">
        <v>8</v>
      </c>
      <c r="D69" s="23" t="s">
        <v>94</v>
      </c>
      <c r="E69" s="22">
        <v>10550</v>
      </c>
      <c r="F69" s="55"/>
      <c r="G69" s="55"/>
      <c r="H69" s="22">
        <f t="shared" si="2"/>
        <v>10550</v>
      </c>
      <c r="I69" s="61"/>
    </row>
    <row r="70" spans="1:9" ht="21">
      <c r="A70" s="13"/>
      <c r="B70" s="127"/>
      <c r="C70" s="50">
        <v>9</v>
      </c>
      <c r="D70" s="23" t="s">
        <v>95</v>
      </c>
      <c r="E70" s="22">
        <v>0</v>
      </c>
      <c r="F70" s="55">
        <v>10000</v>
      </c>
      <c r="G70" s="55">
        <v>10000</v>
      </c>
      <c r="H70" s="22">
        <v>0</v>
      </c>
      <c r="I70" s="61"/>
    </row>
    <row r="71" spans="1:9" ht="21">
      <c r="A71" s="13"/>
      <c r="B71" s="127"/>
      <c r="C71" s="50">
        <v>10</v>
      </c>
      <c r="D71" s="23" t="s">
        <v>96</v>
      </c>
      <c r="E71" s="22">
        <v>16000</v>
      </c>
      <c r="F71" s="55">
        <v>17000</v>
      </c>
      <c r="G71" s="55">
        <v>16000</v>
      </c>
      <c r="H71" s="22">
        <v>17000</v>
      </c>
      <c r="I71" s="61"/>
    </row>
    <row r="72" spans="1:9" ht="21">
      <c r="A72" s="13"/>
      <c r="B72" s="127"/>
      <c r="C72" s="50">
        <v>11</v>
      </c>
      <c r="D72" s="23" t="s">
        <v>97</v>
      </c>
      <c r="E72" s="22">
        <v>1000</v>
      </c>
      <c r="F72" s="55"/>
      <c r="G72" s="55"/>
      <c r="H72" s="22">
        <f t="shared" si="2"/>
        <v>1000</v>
      </c>
      <c r="I72" s="61"/>
    </row>
    <row r="73" spans="1:9" ht="21">
      <c r="A73" s="13"/>
      <c r="B73" s="127"/>
      <c r="C73" s="23">
        <v>12</v>
      </c>
      <c r="D73" s="16" t="s">
        <v>98</v>
      </c>
      <c r="E73" s="15">
        <v>9000</v>
      </c>
      <c r="F73" s="56">
        <v>1000</v>
      </c>
      <c r="G73" s="56"/>
      <c r="H73" s="22">
        <f t="shared" si="2"/>
        <v>10000</v>
      </c>
      <c r="I73" s="62"/>
    </row>
    <row r="74" spans="1:9" ht="21">
      <c r="A74" s="13"/>
      <c r="B74" s="127"/>
      <c r="C74" s="16">
        <v>13</v>
      </c>
      <c r="D74" s="16" t="s">
        <v>99</v>
      </c>
      <c r="E74" s="15">
        <v>26748</v>
      </c>
      <c r="F74" s="56"/>
      <c r="G74" s="56"/>
      <c r="H74" s="22">
        <f t="shared" si="2"/>
        <v>26748</v>
      </c>
      <c r="I74" s="62"/>
    </row>
    <row r="75" spans="1:9" ht="21">
      <c r="A75" s="13"/>
      <c r="B75" s="127"/>
      <c r="C75" s="16">
        <v>14</v>
      </c>
      <c r="D75" s="16" t="s">
        <v>100</v>
      </c>
      <c r="E75" s="15">
        <v>0</v>
      </c>
      <c r="F75" s="56"/>
      <c r="G75" s="56"/>
      <c r="H75" s="22">
        <f t="shared" si="2"/>
        <v>0</v>
      </c>
      <c r="I75" s="62"/>
    </row>
    <row r="76" spans="1:9" ht="21">
      <c r="A76" s="13"/>
      <c r="B76" s="127"/>
      <c r="C76" s="16">
        <v>15</v>
      </c>
      <c r="D76" s="16" t="s">
        <v>101</v>
      </c>
      <c r="E76" s="15">
        <v>0</v>
      </c>
      <c r="F76" s="56"/>
      <c r="G76" s="56"/>
      <c r="H76" s="22">
        <f t="shared" si="2"/>
        <v>0</v>
      </c>
      <c r="I76" s="62"/>
    </row>
    <row r="77" spans="1:9" ht="21">
      <c r="A77" s="13"/>
      <c r="B77" s="127"/>
      <c r="C77" s="16">
        <v>16</v>
      </c>
      <c r="D77" s="16" t="s">
        <v>102</v>
      </c>
      <c r="E77" s="15">
        <v>0</v>
      </c>
      <c r="F77" s="56"/>
      <c r="G77" s="56"/>
      <c r="H77" s="22">
        <f t="shared" si="2"/>
        <v>0</v>
      </c>
      <c r="I77" s="62"/>
    </row>
    <row r="78" spans="1:9" ht="21">
      <c r="A78" s="13"/>
      <c r="B78" s="127"/>
      <c r="C78" s="16">
        <v>17</v>
      </c>
      <c r="D78" s="16" t="s">
        <v>103</v>
      </c>
      <c r="E78" s="15">
        <v>0</v>
      </c>
      <c r="F78" s="56">
        <v>13000</v>
      </c>
      <c r="G78" s="56">
        <v>13000</v>
      </c>
      <c r="H78" s="22">
        <v>0</v>
      </c>
      <c r="I78" s="62"/>
    </row>
    <row r="79" spans="1:9" ht="21">
      <c r="A79" s="13"/>
      <c r="B79" s="127"/>
      <c r="C79" s="16">
        <v>18</v>
      </c>
      <c r="D79" s="16" t="s">
        <v>104</v>
      </c>
      <c r="E79" s="15">
        <v>0</v>
      </c>
      <c r="F79" s="56"/>
      <c r="G79" s="56"/>
      <c r="H79" s="22">
        <f t="shared" si="2"/>
        <v>0</v>
      </c>
      <c r="I79" s="85"/>
    </row>
    <row r="80" spans="1:9" ht="21">
      <c r="A80" s="13"/>
      <c r="B80" s="127"/>
      <c r="C80" s="16">
        <v>19</v>
      </c>
      <c r="D80" s="16" t="s">
        <v>105</v>
      </c>
      <c r="E80" s="15">
        <v>65000</v>
      </c>
      <c r="F80" s="56"/>
      <c r="G80" s="56"/>
      <c r="H80" s="22">
        <f t="shared" si="2"/>
        <v>65000</v>
      </c>
      <c r="I80" s="85"/>
    </row>
    <row r="81" spans="1:9" ht="21">
      <c r="A81" s="13"/>
      <c r="B81" s="127"/>
      <c r="C81" s="16">
        <v>20</v>
      </c>
      <c r="D81" s="16" t="s">
        <v>106</v>
      </c>
      <c r="E81" s="15">
        <v>0</v>
      </c>
      <c r="F81" s="56"/>
      <c r="G81" s="56"/>
      <c r="H81" s="22">
        <f t="shared" si="2"/>
        <v>0</v>
      </c>
      <c r="I81" s="85"/>
    </row>
    <row r="82" spans="1:9" ht="21">
      <c r="A82" s="13"/>
      <c r="B82" s="127"/>
      <c r="C82" s="16">
        <v>21</v>
      </c>
      <c r="D82" s="16" t="s">
        <v>107</v>
      </c>
      <c r="E82" s="15">
        <v>102000</v>
      </c>
      <c r="F82" s="56">
        <v>5000</v>
      </c>
      <c r="G82" s="56"/>
      <c r="H82" s="22">
        <f t="shared" si="2"/>
        <v>107000</v>
      </c>
      <c r="I82" s="85"/>
    </row>
    <row r="83" spans="1:9" ht="21">
      <c r="A83" s="13"/>
      <c r="B83" s="127"/>
      <c r="C83" s="16">
        <v>22</v>
      </c>
      <c r="D83" s="16" t="s">
        <v>108</v>
      </c>
      <c r="E83" s="15">
        <v>0</v>
      </c>
      <c r="F83" s="56"/>
      <c r="G83" s="56"/>
      <c r="H83" s="22">
        <f t="shared" si="2"/>
        <v>0</v>
      </c>
      <c r="I83" s="85"/>
    </row>
    <row r="84" spans="1:9" ht="21">
      <c r="A84" s="13"/>
      <c r="B84" s="127"/>
      <c r="C84" s="16">
        <v>23</v>
      </c>
      <c r="D84" s="16" t="s">
        <v>109</v>
      </c>
      <c r="E84" s="15">
        <v>0</v>
      </c>
      <c r="F84" s="56"/>
      <c r="G84" s="56"/>
      <c r="H84" s="22">
        <f t="shared" si="2"/>
        <v>0</v>
      </c>
      <c r="I84" s="87"/>
    </row>
    <row r="85" spans="1:9" ht="21">
      <c r="A85" s="13"/>
      <c r="B85" s="127"/>
      <c r="C85" s="16">
        <v>24</v>
      </c>
      <c r="D85" s="88" t="s">
        <v>110</v>
      </c>
      <c r="E85" s="15">
        <v>0</v>
      </c>
      <c r="F85" s="56"/>
      <c r="G85" s="56"/>
      <c r="H85" s="22">
        <f t="shared" si="2"/>
        <v>0</v>
      </c>
      <c r="I85" s="93"/>
    </row>
    <row r="86" spans="1:9" ht="21">
      <c r="A86" s="13"/>
      <c r="B86" s="127"/>
      <c r="C86" s="16">
        <v>25</v>
      </c>
      <c r="D86" s="88" t="s">
        <v>111</v>
      </c>
      <c r="E86" s="15">
        <v>0</v>
      </c>
      <c r="F86" s="56"/>
      <c r="G86" s="56"/>
      <c r="H86" s="22">
        <f t="shared" si="2"/>
        <v>0</v>
      </c>
      <c r="I86" s="87"/>
    </row>
    <row r="87" spans="1:9" ht="21">
      <c r="A87" s="13"/>
      <c r="B87" s="127"/>
      <c r="C87" s="16">
        <v>26</v>
      </c>
      <c r="D87" s="88" t="s">
        <v>112</v>
      </c>
      <c r="E87" s="15">
        <v>0</v>
      </c>
      <c r="F87" s="56"/>
      <c r="G87" s="56"/>
      <c r="H87" s="22">
        <f t="shared" si="2"/>
        <v>0</v>
      </c>
      <c r="I87" s="87"/>
    </row>
    <row r="88" spans="1:9" ht="21">
      <c r="A88" s="13"/>
      <c r="B88" s="127"/>
      <c r="C88" s="16">
        <v>27</v>
      </c>
      <c r="D88" s="88" t="s">
        <v>113</v>
      </c>
      <c r="E88" s="15">
        <v>0</v>
      </c>
      <c r="F88" s="56"/>
      <c r="G88" s="56"/>
      <c r="H88" s="22">
        <f t="shared" si="2"/>
        <v>0</v>
      </c>
      <c r="I88" s="87"/>
    </row>
    <row r="89" spans="1:9" ht="21">
      <c r="A89" s="13"/>
      <c r="B89" s="127"/>
      <c r="C89" s="16">
        <v>28</v>
      </c>
      <c r="D89" s="88" t="s">
        <v>114</v>
      </c>
      <c r="E89" s="15">
        <v>0</v>
      </c>
      <c r="F89" s="56"/>
      <c r="G89" s="56"/>
      <c r="H89" s="22">
        <f t="shared" si="2"/>
        <v>0</v>
      </c>
      <c r="I89" s="87"/>
    </row>
    <row r="90" spans="1:9" ht="21">
      <c r="A90" s="13"/>
      <c r="B90" s="127"/>
      <c r="C90" s="16">
        <v>29</v>
      </c>
      <c r="D90" s="88" t="s">
        <v>115</v>
      </c>
      <c r="E90" s="15">
        <v>215490</v>
      </c>
      <c r="F90" s="56">
        <v>1000</v>
      </c>
      <c r="G90" s="56"/>
      <c r="H90" s="22">
        <f t="shared" si="2"/>
        <v>216490</v>
      </c>
      <c r="I90" s="87"/>
    </row>
    <row r="91" spans="1:9" ht="21">
      <c r="A91" s="13"/>
      <c r="B91" s="127"/>
      <c r="C91" s="16">
        <v>30</v>
      </c>
      <c r="D91" s="88" t="s">
        <v>116</v>
      </c>
      <c r="E91" s="15">
        <v>29000</v>
      </c>
      <c r="F91" s="56">
        <v>4000</v>
      </c>
      <c r="G91" s="56"/>
      <c r="H91" s="22">
        <f t="shared" si="2"/>
        <v>33000</v>
      </c>
      <c r="I91" s="87"/>
    </row>
    <row r="92" spans="1:9" ht="21">
      <c r="A92" s="13"/>
      <c r="B92" s="127"/>
      <c r="C92" s="16">
        <v>31</v>
      </c>
      <c r="D92" s="16" t="s">
        <v>160</v>
      </c>
      <c r="E92" s="15">
        <v>205650</v>
      </c>
      <c r="F92" s="56">
        <v>0</v>
      </c>
      <c r="G92" s="56">
        <v>173800</v>
      </c>
      <c r="H92" s="22">
        <v>26200</v>
      </c>
      <c r="I92" s="87" t="s">
        <v>179</v>
      </c>
    </row>
    <row r="93" spans="1:9" ht="21">
      <c r="A93" s="13"/>
      <c r="B93" s="127"/>
      <c r="C93" s="16">
        <v>32</v>
      </c>
      <c r="D93" s="16" t="s">
        <v>120</v>
      </c>
      <c r="E93" s="15">
        <v>405997</v>
      </c>
      <c r="F93" s="56">
        <v>1000</v>
      </c>
      <c r="G93" s="56"/>
      <c r="H93" s="120">
        <f t="shared" si="2"/>
        <v>406997</v>
      </c>
      <c r="I93" s="86"/>
    </row>
    <row r="94" spans="1:9" ht="24" customHeight="1">
      <c r="A94" s="1"/>
      <c r="B94" s="31"/>
      <c r="C94" s="34" t="s">
        <v>121</v>
      </c>
      <c r="D94" s="8"/>
      <c r="E94" s="7">
        <f>SUM(E62:E93)</f>
        <v>1799319</v>
      </c>
      <c r="F94" s="7">
        <f>SUM(F62:F93)</f>
        <v>71000</v>
      </c>
      <c r="G94" s="7">
        <f>SUM(G62:G93)</f>
        <v>212800</v>
      </c>
      <c r="H94" s="7">
        <f>SUM(H62:H93)</f>
        <v>1651869</v>
      </c>
      <c r="I94" s="63"/>
    </row>
    <row r="95" spans="1:9" ht="32.1" customHeight="1">
      <c r="A95" s="32"/>
      <c r="B95" s="31"/>
      <c r="C95" s="80"/>
      <c r="D95" s="81"/>
      <c r="E95" s="82"/>
      <c r="F95" s="82"/>
      <c r="G95" s="82"/>
      <c r="H95" s="82"/>
      <c r="I95" s="83"/>
    </row>
    <row r="96" spans="1:9" ht="32.1" customHeight="1">
      <c r="A96" s="32" t="s">
        <v>122</v>
      </c>
      <c r="B96" s="31"/>
      <c r="C96" s="80"/>
      <c r="D96" s="81"/>
      <c r="E96" s="82"/>
      <c r="F96" s="82"/>
      <c r="G96" s="82"/>
      <c r="H96" s="82"/>
      <c r="I96" s="83"/>
    </row>
    <row r="97" spans="1:9" ht="29.25">
      <c r="A97" s="13"/>
      <c r="B97" s="84"/>
      <c r="C97" s="27"/>
      <c r="D97" s="26" t="s">
        <v>3</v>
      </c>
      <c r="E97" s="25" t="s">
        <v>145</v>
      </c>
      <c r="F97" s="25" t="s">
        <v>167</v>
      </c>
      <c r="G97" s="25" t="s">
        <v>153</v>
      </c>
      <c r="H97" s="25" t="s">
        <v>7</v>
      </c>
      <c r="I97" s="25" t="s">
        <v>8</v>
      </c>
    </row>
    <row r="98" spans="1:9" ht="21" customHeight="1">
      <c r="A98" s="13"/>
      <c r="B98" s="128" t="s">
        <v>123</v>
      </c>
      <c r="C98" s="20">
        <v>1</v>
      </c>
      <c r="D98" s="19" t="s">
        <v>124</v>
      </c>
      <c r="E98" s="74">
        <v>3000000</v>
      </c>
      <c r="F98" s="18">
        <v>157000</v>
      </c>
      <c r="G98" s="18">
        <v>257000</v>
      </c>
      <c r="H98" s="41" t="str">
        <f>IFERROR(IF(G98&gt;=E98*10,"-   ",TEXT(G98/E98*12,"0.0")&amp;" / 12 "),"-   ")</f>
        <v xml:space="preserve">1.0 / 12 </v>
      </c>
      <c r="I98" s="70" t="s">
        <v>180</v>
      </c>
    </row>
    <row r="99" spans="1:9" ht="21">
      <c r="A99" s="13"/>
      <c r="B99" s="129"/>
      <c r="C99" s="24">
        <v>2</v>
      </c>
      <c r="D99" s="51" t="s">
        <v>126</v>
      </c>
      <c r="E99" s="78">
        <v>3000000</v>
      </c>
      <c r="F99" s="22">
        <v>0</v>
      </c>
      <c r="G99" s="22">
        <v>0</v>
      </c>
      <c r="H99" s="42" t="str">
        <f t="shared" ref="H99:H105" si="3">IFERROR(IF(G99&gt;=E99*10,"-   ",TEXT(G99/E99*12,"0.0")&amp;" / 12 "),"-   ")</f>
        <v xml:space="preserve">0.0 / 12 </v>
      </c>
      <c r="I99" s="21"/>
    </row>
    <row r="100" spans="1:9" ht="21">
      <c r="A100" s="13"/>
      <c r="B100" s="129"/>
      <c r="C100" s="17">
        <v>3</v>
      </c>
      <c r="D100" s="51" t="s">
        <v>127</v>
      </c>
      <c r="E100" s="78">
        <v>16000000</v>
      </c>
      <c r="F100" s="22">
        <v>0</v>
      </c>
      <c r="G100" s="22">
        <v>0</v>
      </c>
      <c r="H100" s="42" t="str">
        <f t="shared" si="3"/>
        <v xml:space="preserve">0.0 / 12 </v>
      </c>
      <c r="I100" s="90"/>
    </row>
    <row r="101" spans="1:9" ht="21">
      <c r="A101" s="13"/>
      <c r="B101" s="129"/>
      <c r="C101" s="17">
        <v>4</v>
      </c>
      <c r="D101" s="16" t="s">
        <v>22</v>
      </c>
      <c r="E101" s="76">
        <v>2000000</v>
      </c>
      <c r="F101" s="15">
        <v>0</v>
      </c>
      <c r="G101" s="15">
        <v>0</v>
      </c>
      <c r="H101" s="42" t="str">
        <f t="shared" si="3"/>
        <v xml:space="preserve">0.0 / 12 </v>
      </c>
      <c r="I101" s="14"/>
    </row>
    <row r="102" spans="1:9" ht="21.75" customHeight="1">
      <c r="A102" s="13"/>
      <c r="B102" s="130"/>
      <c r="C102" s="12"/>
      <c r="D102" s="89" t="s">
        <v>129</v>
      </c>
      <c r="E102" s="7">
        <f>SUM(E98:E101)</f>
        <v>24000000</v>
      </c>
      <c r="F102" s="7">
        <f>SUM(F98:F101)</f>
        <v>157000</v>
      </c>
      <c r="G102" s="7">
        <f>SUM(G98:G101)</f>
        <v>257000</v>
      </c>
      <c r="H102" s="44"/>
      <c r="I102" s="5"/>
    </row>
    <row r="103" spans="1:9" ht="21" customHeight="1">
      <c r="A103" s="13"/>
      <c r="B103" s="131" t="s">
        <v>130</v>
      </c>
      <c r="C103" s="20">
        <v>8</v>
      </c>
      <c r="D103" s="19" t="s">
        <v>131</v>
      </c>
      <c r="E103" s="74">
        <v>16000000</v>
      </c>
      <c r="F103" s="18">
        <v>0</v>
      </c>
      <c r="G103" s="18">
        <v>0</v>
      </c>
      <c r="H103" s="41" t="str">
        <f t="shared" si="3"/>
        <v xml:space="preserve">0.0 / 12 </v>
      </c>
      <c r="I103" s="91"/>
    </row>
    <row r="104" spans="1:9" ht="21.75" customHeight="1">
      <c r="A104" s="13"/>
      <c r="B104" s="132"/>
      <c r="C104" s="24">
        <v>9</v>
      </c>
      <c r="D104" s="23" t="s">
        <v>132</v>
      </c>
      <c r="E104" s="75">
        <v>7383312</v>
      </c>
      <c r="F104" s="22">
        <v>0</v>
      </c>
      <c r="G104" s="22">
        <v>1912574</v>
      </c>
      <c r="H104" s="42" t="str">
        <f t="shared" si="3"/>
        <v xml:space="preserve">3.1 / 12 </v>
      </c>
      <c r="I104" s="21"/>
    </row>
    <row r="105" spans="1:9" ht="21">
      <c r="A105" s="13"/>
      <c r="B105" s="132"/>
      <c r="C105" s="24">
        <v>10</v>
      </c>
      <c r="D105" s="77" t="s">
        <v>133</v>
      </c>
      <c r="E105" s="79">
        <v>0</v>
      </c>
      <c r="F105" s="22">
        <v>0</v>
      </c>
      <c r="G105" s="22">
        <v>0</v>
      </c>
      <c r="H105" s="42" t="str">
        <f t="shared" si="3"/>
        <v xml:space="preserve">-   </v>
      </c>
      <c r="I105" s="21"/>
    </row>
    <row r="106" spans="1:9" ht="21">
      <c r="A106" s="13"/>
      <c r="B106" s="124"/>
      <c r="C106" s="12"/>
      <c r="D106" s="89" t="s">
        <v>134</v>
      </c>
      <c r="E106" s="66">
        <f>SUM(E103:E105)</f>
        <v>23383312</v>
      </c>
      <c r="F106" s="7">
        <f>SUM(F103:F105)</f>
        <v>0</v>
      </c>
      <c r="G106" s="7">
        <f>SUM(G103:G105)</f>
        <v>1912574</v>
      </c>
      <c r="H106" s="44"/>
      <c r="I106" s="5"/>
    </row>
    <row r="107" spans="1:9" ht="21">
      <c r="A107" s="13"/>
    </row>
    <row r="108" spans="1:9" ht="32.1" customHeight="1">
      <c r="A108" s="32" t="s">
        <v>135</v>
      </c>
      <c r="B108" s="31"/>
      <c r="C108" s="80"/>
      <c r="D108" s="81"/>
      <c r="E108" s="82"/>
      <c r="F108" s="82"/>
      <c r="G108" s="82"/>
      <c r="H108" s="82"/>
      <c r="I108" s="121"/>
    </row>
    <row r="109" spans="1:9" s="100" customFormat="1" ht="32.1" customHeight="1">
      <c r="A109" s="95"/>
      <c r="B109" s="96"/>
      <c r="C109" s="97"/>
      <c r="D109" s="115"/>
      <c r="E109" s="116" t="s">
        <v>181</v>
      </c>
      <c r="F109" s="116" t="s">
        <v>182</v>
      </c>
      <c r="G109" s="116" t="s">
        <v>138</v>
      </c>
      <c r="H109" s="98"/>
      <c r="I109" s="99"/>
    </row>
    <row r="110" spans="1:9" s="102" customFormat="1">
      <c r="A110" s="101"/>
      <c r="D110" s="117" t="s">
        <v>139</v>
      </c>
      <c r="E110" s="118">
        <v>2056205</v>
      </c>
      <c r="F110" s="118">
        <v>1839484</v>
      </c>
      <c r="G110" s="118">
        <f t="shared" ref="G110:G112" si="4">F110-E110</f>
        <v>-216721</v>
      </c>
      <c r="H110" s="103"/>
      <c r="I110" s="104" t="s">
        <v>183</v>
      </c>
    </row>
    <row r="111" spans="1:9" s="102" customFormat="1">
      <c r="A111" s="101"/>
      <c r="D111" s="117" t="s">
        <v>140</v>
      </c>
      <c r="E111" s="118">
        <v>109131</v>
      </c>
      <c r="F111" s="118">
        <v>77206</v>
      </c>
      <c r="G111" s="118">
        <f t="shared" si="4"/>
        <v>-31925</v>
      </c>
      <c r="H111" s="103"/>
      <c r="I111" s="104" t="s">
        <v>165</v>
      </c>
    </row>
    <row r="112" spans="1:9" s="102" customFormat="1" ht="24.75" thickBot="1">
      <c r="A112" s="101"/>
      <c r="D112" s="110" t="s">
        <v>141</v>
      </c>
      <c r="E112" s="111">
        <v>203923</v>
      </c>
      <c r="F112" s="111">
        <v>64606</v>
      </c>
      <c r="G112" s="111">
        <f t="shared" si="4"/>
        <v>-139317</v>
      </c>
      <c r="H112" s="103"/>
      <c r="I112" s="104"/>
    </row>
    <row r="113" spans="1:9" s="102" customFormat="1">
      <c r="A113" s="101"/>
      <c r="D113" s="109" t="s">
        <v>142</v>
      </c>
      <c r="E113" s="106">
        <v>2138334</v>
      </c>
      <c r="F113" s="106">
        <v>2137074</v>
      </c>
      <c r="G113" s="106">
        <f>F113-E113</f>
        <v>-1260</v>
      </c>
      <c r="H113" s="103"/>
      <c r="I113" s="104"/>
    </row>
    <row r="114" spans="1:9" s="102" customFormat="1" ht="24.75" thickBot="1">
      <c r="A114" s="101"/>
      <c r="D114" s="107" t="s">
        <v>143</v>
      </c>
      <c r="E114" s="108">
        <v>553364</v>
      </c>
      <c r="F114" s="108">
        <v>553364</v>
      </c>
      <c r="G114" s="108">
        <f>F114-E114</f>
        <v>0</v>
      </c>
      <c r="H114" s="103"/>
      <c r="I114" s="104"/>
    </row>
    <row r="115" spans="1:9" s="102" customFormat="1" ht="24.75" thickTop="1">
      <c r="A115" s="101"/>
      <c r="D115" s="105" t="s">
        <v>144</v>
      </c>
      <c r="E115" s="106">
        <f>SUM(E110:E114)</f>
        <v>5060957</v>
      </c>
      <c r="F115" s="106">
        <f>SUM(F110:F114)</f>
        <v>4671734</v>
      </c>
      <c r="G115" s="106">
        <f>SUM(G110:G114)</f>
        <v>-389223</v>
      </c>
      <c r="H115" s="103"/>
      <c r="I115" s="104"/>
    </row>
  </sheetData>
  <mergeCells count="11">
    <mergeCell ref="B38:B50"/>
    <mergeCell ref="B51:B54"/>
    <mergeCell ref="B62:B93"/>
    <mergeCell ref="B98:B102"/>
    <mergeCell ref="B103:B106"/>
    <mergeCell ref="B34:B37"/>
    <mergeCell ref="B5:B8"/>
    <mergeCell ref="B9:B14"/>
    <mergeCell ref="B18:B21"/>
    <mergeCell ref="B22:B25"/>
    <mergeCell ref="B26:B33"/>
  </mergeCells>
  <phoneticPr fontId="24"/>
  <printOptions horizontalCentered="1"/>
  <pageMargins left="0.51181102362204722" right="0.51181102362204722" top="0.98425196850393704" bottom="0.19685039370078741" header="0.51181102362204722" footer="0.31496062992125984"/>
  <pageSetup paperSize="9" scale="61" fitToHeight="0" orientation="portrait" blackAndWhite="1" copies="6" r:id="rId1"/>
  <rowBreaks count="1" manualBreakCount="1">
    <brk id="5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topLeftCell="A59" zoomScale="80" zoomScaleNormal="80" workbookViewId="0">
      <selection activeCell="G80" sqref="G80"/>
    </sheetView>
  </sheetViews>
  <sheetFormatPr defaultColWidth="9" defaultRowHeight="24"/>
  <cols>
    <col min="1" max="1" width="3.625" style="4" customWidth="1"/>
    <col min="2" max="2" width="5" style="1" customWidth="1"/>
    <col min="3" max="3" width="5.875" style="1" customWidth="1"/>
    <col min="4" max="4" width="21.625" style="1" customWidth="1"/>
    <col min="5" max="8" width="15.625" style="3" customWidth="1"/>
    <col min="9" max="9" width="50.625" style="2" customWidth="1"/>
    <col min="10" max="10" width="3.625" style="1" customWidth="1"/>
    <col min="11" max="16384" width="9" style="1"/>
  </cols>
  <sheetData>
    <row r="1" spans="1:9" ht="36" customHeight="1">
      <c r="A1" s="46"/>
      <c r="B1" s="46"/>
      <c r="C1" s="46"/>
      <c r="D1" s="47" t="s">
        <v>184</v>
      </c>
      <c r="E1" s="48"/>
      <c r="F1" s="48"/>
      <c r="G1" s="48"/>
      <c r="H1" s="48"/>
      <c r="I1" s="49">
        <v>45760</v>
      </c>
    </row>
    <row r="3" spans="1:9" ht="32.1" customHeight="1">
      <c r="A3" s="32" t="s">
        <v>1</v>
      </c>
      <c r="B3" s="31"/>
      <c r="C3" s="30"/>
      <c r="D3" s="29"/>
    </row>
    <row r="4" spans="1:9" ht="28.5">
      <c r="A4" s="57" t="s">
        <v>2</v>
      </c>
      <c r="B4" s="27"/>
      <c r="C4" s="27"/>
      <c r="D4" s="26" t="s">
        <v>3</v>
      </c>
      <c r="E4" s="25" t="s">
        <v>145</v>
      </c>
      <c r="F4" s="25" t="s">
        <v>185</v>
      </c>
      <c r="G4" s="25" t="s">
        <v>147</v>
      </c>
      <c r="H4" s="25" t="s">
        <v>7</v>
      </c>
      <c r="I4" s="25" t="s">
        <v>8</v>
      </c>
    </row>
    <row r="5" spans="1:9" ht="21">
      <c r="A5" s="13"/>
      <c r="B5" s="133" t="s">
        <v>9</v>
      </c>
      <c r="C5" s="20">
        <v>1</v>
      </c>
      <c r="D5" s="19" t="s">
        <v>10</v>
      </c>
      <c r="E5" s="74">
        <v>7500000</v>
      </c>
      <c r="F5" s="18">
        <v>636600</v>
      </c>
      <c r="G5" s="18">
        <v>1502600</v>
      </c>
      <c r="H5" s="41" t="str">
        <f t="shared" ref="H5:H15" si="0">IFERROR(IF(G5&gt;=E5*10,"-   ",TEXT(G5/E5*12,"0.0")&amp;" / 12 "),"-   ")</f>
        <v xml:space="preserve">2.4 / 12 </v>
      </c>
      <c r="I5" s="71" t="s">
        <v>186</v>
      </c>
    </row>
    <row r="6" spans="1:9" ht="21">
      <c r="A6" s="13"/>
      <c r="B6" s="129"/>
      <c r="C6" s="24">
        <v>2</v>
      </c>
      <c r="D6" s="23" t="s">
        <v>12</v>
      </c>
      <c r="E6" s="75">
        <v>2000000</v>
      </c>
      <c r="F6" s="22">
        <v>160915</v>
      </c>
      <c r="G6" s="22">
        <v>546827</v>
      </c>
      <c r="H6" s="42" t="str">
        <f t="shared" si="0"/>
        <v xml:space="preserve">3.3 / 12 </v>
      </c>
      <c r="I6" s="72"/>
    </row>
    <row r="7" spans="1:9" ht="21">
      <c r="A7" s="13"/>
      <c r="B7" s="129"/>
      <c r="C7" s="17">
        <v>3</v>
      </c>
      <c r="D7" s="16" t="s">
        <v>13</v>
      </c>
      <c r="E7" s="76">
        <v>1000000</v>
      </c>
      <c r="F7" s="15">
        <v>29000</v>
      </c>
      <c r="G7" s="15">
        <v>382000</v>
      </c>
      <c r="H7" s="43" t="str">
        <f t="shared" si="0"/>
        <v xml:space="preserve">4.6 / 12 </v>
      </c>
      <c r="I7" s="73" t="s">
        <v>149</v>
      </c>
    </row>
    <row r="8" spans="1:9" ht="21">
      <c r="A8" s="13"/>
      <c r="B8" s="130"/>
      <c r="C8" s="12"/>
      <c r="D8" s="89" t="s">
        <v>15</v>
      </c>
      <c r="E8" s="119">
        <f>SUM(E5:E7)</f>
        <v>10500000</v>
      </c>
      <c r="F8" s="7">
        <f>SUM(F5:F7)</f>
        <v>826515</v>
      </c>
      <c r="G8" s="7">
        <f>SUM(G5:G7)</f>
        <v>2431427</v>
      </c>
      <c r="H8" s="44" t="str">
        <f t="shared" si="0"/>
        <v xml:space="preserve">2.8 / 12 </v>
      </c>
      <c r="I8" s="63"/>
    </row>
    <row r="9" spans="1:9" ht="21">
      <c r="A9" s="13"/>
      <c r="B9" s="133" t="s">
        <v>16</v>
      </c>
      <c r="C9" s="20">
        <v>4</v>
      </c>
      <c r="D9" s="19" t="s">
        <v>17</v>
      </c>
      <c r="E9" s="74">
        <v>2800000</v>
      </c>
      <c r="F9" s="18">
        <v>55000</v>
      </c>
      <c r="G9" s="18">
        <v>256350</v>
      </c>
      <c r="H9" s="41" t="str">
        <f t="shared" si="0"/>
        <v xml:space="preserve">1.1 / 12 </v>
      </c>
      <c r="I9" s="71" t="s">
        <v>170</v>
      </c>
    </row>
    <row r="10" spans="1:9" ht="21" customHeight="1">
      <c r="A10" s="13"/>
      <c r="B10" s="129"/>
      <c r="C10" s="24">
        <v>5</v>
      </c>
      <c r="D10" s="23" t="s">
        <v>19</v>
      </c>
      <c r="E10" s="75">
        <v>0</v>
      </c>
      <c r="F10" s="22">
        <v>0</v>
      </c>
      <c r="G10" s="22">
        <v>0</v>
      </c>
      <c r="H10" s="42" t="str">
        <f t="shared" si="0"/>
        <v xml:space="preserve">-   </v>
      </c>
      <c r="I10" s="72"/>
    </row>
    <row r="11" spans="1:9" ht="21">
      <c r="A11" s="13"/>
      <c r="B11" s="129"/>
      <c r="C11" s="17">
        <v>6</v>
      </c>
      <c r="D11" s="23" t="s">
        <v>21</v>
      </c>
      <c r="E11" s="75">
        <v>0</v>
      </c>
      <c r="F11" s="22">
        <v>3636</v>
      </c>
      <c r="G11" s="22">
        <v>11234</v>
      </c>
      <c r="H11" s="43" t="str">
        <f t="shared" si="0"/>
        <v xml:space="preserve">-   </v>
      </c>
      <c r="I11" s="73" t="s">
        <v>187</v>
      </c>
    </row>
    <row r="12" spans="1:9" ht="21">
      <c r="A12" s="13"/>
      <c r="B12" s="129"/>
      <c r="C12" s="17">
        <v>7</v>
      </c>
      <c r="D12" s="16" t="s">
        <v>22</v>
      </c>
      <c r="E12" s="76">
        <v>2000000</v>
      </c>
      <c r="F12" s="15">
        <v>53052</v>
      </c>
      <c r="G12" s="15">
        <v>118753</v>
      </c>
      <c r="H12" s="43" t="str">
        <f t="shared" si="0"/>
        <v xml:space="preserve">0.7 / 12 </v>
      </c>
      <c r="I12" s="73" t="s">
        <v>188</v>
      </c>
    </row>
    <row r="13" spans="1:9" ht="21">
      <c r="A13" s="13"/>
      <c r="B13" s="129"/>
      <c r="C13" s="17">
        <v>8</v>
      </c>
      <c r="D13" s="16" t="s">
        <v>24</v>
      </c>
      <c r="E13" s="76">
        <v>0</v>
      </c>
      <c r="F13" s="15">
        <v>0</v>
      </c>
      <c r="G13" s="15">
        <v>0</v>
      </c>
      <c r="H13" s="43" t="str">
        <f t="shared" si="0"/>
        <v xml:space="preserve">-   </v>
      </c>
      <c r="I13" s="73"/>
    </row>
    <row r="14" spans="1:9" ht="21">
      <c r="A14" s="13"/>
      <c r="B14" s="130"/>
      <c r="C14" s="12"/>
      <c r="D14" s="89" t="s">
        <v>15</v>
      </c>
      <c r="E14" s="7">
        <f>SUM(E9:E13)</f>
        <v>4800000</v>
      </c>
      <c r="F14" s="7">
        <f>SUM(F9:F13)</f>
        <v>111688</v>
      </c>
      <c r="G14" s="7">
        <f>SUM(G9:G13)</f>
        <v>386337</v>
      </c>
      <c r="H14" s="44" t="str">
        <f t="shared" si="0"/>
        <v xml:space="preserve">1.0 / 12 </v>
      </c>
      <c r="I14" s="63"/>
    </row>
    <row r="15" spans="1:9" ht="24" customHeight="1">
      <c r="A15" s="11"/>
      <c r="B15" s="10"/>
      <c r="C15" s="34" t="s">
        <v>25</v>
      </c>
      <c r="D15" s="8"/>
      <c r="E15" s="7">
        <f>SUM(E8,E14)</f>
        <v>15300000</v>
      </c>
      <c r="F15" s="7">
        <f>SUM(F14,F8)</f>
        <v>938203</v>
      </c>
      <c r="G15" s="7">
        <f>SUM(G14,G8)</f>
        <v>2817764</v>
      </c>
      <c r="H15" s="44" t="str">
        <f t="shared" si="0"/>
        <v xml:space="preserve">2.2 / 12 </v>
      </c>
      <c r="I15" s="63"/>
    </row>
    <row r="16" spans="1:9" ht="18.75">
      <c r="A16" s="40"/>
      <c r="B16" s="39"/>
      <c r="C16" s="39"/>
      <c r="D16" s="38"/>
    </row>
    <row r="17" spans="1:9" ht="28.5">
      <c r="A17" s="57" t="s">
        <v>26</v>
      </c>
      <c r="B17" s="27"/>
      <c r="C17" s="27"/>
      <c r="D17" s="26" t="s">
        <v>3</v>
      </c>
      <c r="E17" s="25" t="s">
        <v>145</v>
      </c>
      <c r="F17" s="25" t="s">
        <v>185</v>
      </c>
      <c r="G17" s="25" t="s">
        <v>153</v>
      </c>
      <c r="H17" s="25" t="s">
        <v>7</v>
      </c>
      <c r="I17" s="25" t="s">
        <v>8</v>
      </c>
    </row>
    <row r="18" spans="1:9" ht="21">
      <c r="A18" s="13"/>
      <c r="B18" s="133" t="s">
        <v>27</v>
      </c>
      <c r="C18" s="19">
        <v>1</v>
      </c>
      <c r="D18" s="37" t="s">
        <v>28</v>
      </c>
      <c r="E18" s="74"/>
      <c r="F18" s="18">
        <v>30000</v>
      </c>
      <c r="G18" s="18">
        <v>90000</v>
      </c>
      <c r="H18" s="41" t="str">
        <f t="shared" ref="H18:H54" si="1">IFERROR(IF(G18&gt;=E18*10,"-   ",TEXT(G18/E18*12,"0.0")&amp;" / 12 "),"-   ")</f>
        <v xml:space="preserve">-   </v>
      </c>
      <c r="I18" s="92"/>
    </row>
    <row r="19" spans="1:9" ht="21">
      <c r="A19" s="13"/>
      <c r="B19" s="123"/>
      <c r="C19" s="23">
        <v>2</v>
      </c>
      <c r="D19" s="36" t="s">
        <v>30</v>
      </c>
      <c r="E19" s="75"/>
      <c r="F19" s="22"/>
      <c r="G19" s="22">
        <v>0</v>
      </c>
      <c r="H19" s="42" t="str">
        <f t="shared" si="1"/>
        <v xml:space="preserve">-   </v>
      </c>
      <c r="I19" s="72"/>
    </row>
    <row r="20" spans="1:9" ht="21">
      <c r="A20" s="13"/>
      <c r="B20" s="123"/>
      <c r="C20" s="16">
        <v>3</v>
      </c>
      <c r="D20" s="35" t="s">
        <v>31</v>
      </c>
      <c r="E20" s="76"/>
      <c r="F20" s="15">
        <v>2250</v>
      </c>
      <c r="G20" s="15">
        <v>6750</v>
      </c>
      <c r="H20" s="43" t="str">
        <f t="shared" si="1"/>
        <v xml:space="preserve">-   </v>
      </c>
      <c r="I20" s="72"/>
    </row>
    <row r="21" spans="1:9" ht="21">
      <c r="A21" s="13"/>
      <c r="B21" s="124"/>
      <c r="C21" s="12"/>
      <c r="D21" s="89" t="s">
        <v>15</v>
      </c>
      <c r="E21" s="7">
        <v>992000</v>
      </c>
      <c r="F21" s="7">
        <f>SUM(F18:F20)</f>
        <v>32250</v>
      </c>
      <c r="G21" s="7">
        <f>SUM(G18:G20)</f>
        <v>96750</v>
      </c>
      <c r="H21" s="44" t="str">
        <f t="shared" si="1"/>
        <v xml:space="preserve">1.2 / 12 </v>
      </c>
      <c r="I21" s="63"/>
    </row>
    <row r="22" spans="1:9" ht="21">
      <c r="A22" s="13"/>
      <c r="B22" s="123" t="s">
        <v>33</v>
      </c>
      <c r="C22" s="19">
        <v>4</v>
      </c>
      <c r="D22" s="37" t="s">
        <v>34</v>
      </c>
      <c r="E22" s="74"/>
      <c r="F22" s="18">
        <v>0</v>
      </c>
      <c r="G22" s="18">
        <v>0</v>
      </c>
      <c r="H22" s="41" t="str">
        <f t="shared" si="1"/>
        <v xml:space="preserve">-   </v>
      </c>
      <c r="I22" s="60"/>
    </row>
    <row r="23" spans="1:9" ht="21">
      <c r="A23" s="13"/>
      <c r="B23" s="123"/>
      <c r="C23" s="23">
        <v>5</v>
      </c>
      <c r="D23" s="36" t="s">
        <v>36</v>
      </c>
      <c r="E23" s="75"/>
      <c r="F23" s="22">
        <v>0</v>
      </c>
      <c r="G23" s="22">
        <v>0</v>
      </c>
      <c r="H23" s="42" t="str">
        <f t="shared" si="1"/>
        <v xml:space="preserve">-   </v>
      </c>
      <c r="I23" s="61"/>
    </row>
    <row r="24" spans="1:9" ht="21">
      <c r="A24" s="13"/>
      <c r="B24" s="123"/>
      <c r="C24" s="16">
        <v>6</v>
      </c>
      <c r="D24" s="35" t="s">
        <v>38</v>
      </c>
      <c r="E24" s="76"/>
      <c r="F24" s="15">
        <v>0</v>
      </c>
      <c r="G24" s="15">
        <v>0</v>
      </c>
      <c r="H24" s="43" t="str">
        <f t="shared" si="1"/>
        <v xml:space="preserve">-   </v>
      </c>
      <c r="I24" s="62"/>
    </row>
    <row r="25" spans="1:9" ht="21">
      <c r="A25" s="13"/>
      <c r="B25" s="124"/>
      <c r="C25" s="12"/>
      <c r="D25" s="89" t="s">
        <v>15</v>
      </c>
      <c r="E25" s="7">
        <v>326000</v>
      </c>
      <c r="F25" s="7">
        <f>SUM(F22:F24)</f>
        <v>0</v>
      </c>
      <c r="G25" s="7">
        <f>SUM(G22:G24)</f>
        <v>0</v>
      </c>
      <c r="H25" s="44" t="str">
        <f t="shared" si="1"/>
        <v xml:space="preserve">0.0 / 12 </v>
      </c>
      <c r="I25" s="63"/>
    </row>
    <row r="26" spans="1:9" ht="21">
      <c r="A26" s="13"/>
      <c r="B26" s="123" t="s">
        <v>40</v>
      </c>
      <c r="C26" s="19">
        <v>7</v>
      </c>
      <c r="D26" s="37" t="s">
        <v>41</v>
      </c>
      <c r="E26" s="74"/>
      <c r="F26" s="67">
        <v>443800</v>
      </c>
      <c r="G26" s="18">
        <v>1371640</v>
      </c>
      <c r="H26" s="41" t="str">
        <f t="shared" si="1"/>
        <v xml:space="preserve">-   </v>
      </c>
      <c r="I26" s="71"/>
    </row>
    <row r="27" spans="1:9" ht="21">
      <c r="A27" s="13"/>
      <c r="B27" s="123"/>
      <c r="C27" s="23">
        <v>8</v>
      </c>
      <c r="D27" s="36" t="s">
        <v>42</v>
      </c>
      <c r="E27" s="75"/>
      <c r="F27" s="68">
        <v>0</v>
      </c>
      <c r="G27" s="22">
        <v>0</v>
      </c>
      <c r="H27" s="42" t="str">
        <f t="shared" si="1"/>
        <v xml:space="preserve">-   </v>
      </c>
      <c r="I27" s="72"/>
    </row>
    <row r="28" spans="1:9" ht="21">
      <c r="A28" s="13"/>
      <c r="B28" s="123"/>
      <c r="C28" s="23">
        <v>9</v>
      </c>
      <c r="D28" s="36" t="s">
        <v>43</v>
      </c>
      <c r="E28" s="75"/>
      <c r="F28" s="68">
        <v>0</v>
      </c>
      <c r="G28" s="22">
        <v>0</v>
      </c>
      <c r="H28" s="42" t="str">
        <f t="shared" si="1"/>
        <v xml:space="preserve">-   </v>
      </c>
      <c r="I28" s="72"/>
    </row>
    <row r="29" spans="1:9" ht="21">
      <c r="A29" s="13"/>
      <c r="B29" s="123"/>
      <c r="C29" s="23">
        <v>10</v>
      </c>
      <c r="D29" s="36" t="s">
        <v>44</v>
      </c>
      <c r="E29" s="75"/>
      <c r="F29" s="68">
        <v>0</v>
      </c>
      <c r="G29" s="22">
        <v>0</v>
      </c>
      <c r="H29" s="42" t="str">
        <f t="shared" si="1"/>
        <v xml:space="preserve">-   </v>
      </c>
      <c r="I29" s="72"/>
    </row>
    <row r="30" spans="1:9" ht="21">
      <c r="A30" s="13"/>
      <c r="B30" s="123"/>
      <c r="C30" s="23">
        <v>11</v>
      </c>
      <c r="D30" s="36" t="s">
        <v>45</v>
      </c>
      <c r="E30" s="75"/>
      <c r="F30" s="68">
        <v>5000</v>
      </c>
      <c r="G30" s="22">
        <v>15000</v>
      </c>
      <c r="H30" s="42" t="str">
        <f t="shared" si="1"/>
        <v xml:space="preserve">-   </v>
      </c>
      <c r="I30" s="72"/>
    </row>
    <row r="31" spans="1:9" ht="21" customHeight="1">
      <c r="A31" s="13"/>
      <c r="B31" s="123"/>
      <c r="C31" s="23">
        <v>12</v>
      </c>
      <c r="D31" s="36" t="s">
        <v>47</v>
      </c>
      <c r="E31" s="75"/>
      <c r="F31" s="68">
        <v>3700</v>
      </c>
      <c r="G31" s="22">
        <v>11100</v>
      </c>
      <c r="H31" s="42" t="str">
        <f t="shared" si="1"/>
        <v xml:space="preserve">-   </v>
      </c>
      <c r="I31" s="72"/>
    </row>
    <row r="32" spans="1:9" ht="21">
      <c r="A32" s="13"/>
      <c r="B32" s="123"/>
      <c r="C32" s="16">
        <v>13</v>
      </c>
      <c r="D32" s="35" t="s">
        <v>49</v>
      </c>
      <c r="E32" s="76"/>
      <c r="F32" s="69">
        <v>72244</v>
      </c>
      <c r="G32" s="15">
        <v>216732</v>
      </c>
      <c r="H32" s="43" t="str">
        <f t="shared" si="1"/>
        <v xml:space="preserve">-   </v>
      </c>
      <c r="I32" s="73"/>
    </row>
    <row r="33" spans="1:9" ht="21">
      <c r="A33" s="13"/>
      <c r="B33" s="124"/>
      <c r="C33" s="12"/>
      <c r="D33" s="89" t="s">
        <v>15</v>
      </c>
      <c r="E33" s="7">
        <v>7250000</v>
      </c>
      <c r="F33" s="7">
        <f>SUM(F26:F32)</f>
        <v>524744</v>
      </c>
      <c r="G33" s="7">
        <f>SUM(G26:G32)</f>
        <v>1614472</v>
      </c>
      <c r="H33" s="44" t="str">
        <f t="shared" si="1"/>
        <v xml:space="preserve">2.7 / 12 </v>
      </c>
      <c r="I33" s="63"/>
    </row>
    <row r="34" spans="1:9" ht="21">
      <c r="A34" s="13"/>
      <c r="B34" s="123" t="s">
        <v>51</v>
      </c>
      <c r="C34" s="19">
        <v>14</v>
      </c>
      <c r="D34" s="37" t="s">
        <v>52</v>
      </c>
      <c r="E34" s="74"/>
      <c r="F34" s="67">
        <v>0</v>
      </c>
      <c r="G34" s="18">
        <v>0</v>
      </c>
      <c r="H34" s="41" t="str">
        <f t="shared" si="1"/>
        <v xml:space="preserve">-   </v>
      </c>
      <c r="I34" s="60"/>
    </row>
    <row r="35" spans="1:9" ht="21">
      <c r="A35" s="13"/>
      <c r="B35" s="123"/>
      <c r="C35" s="23">
        <v>15</v>
      </c>
      <c r="D35" s="36" t="s">
        <v>53</v>
      </c>
      <c r="E35" s="75"/>
      <c r="F35" s="68">
        <v>0</v>
      </c>
      <c r="G35" s="22">
        <v>0</v>
      </c>
      <c r="H35" s="42" t="str">
        <f t="shared" si="1"/>
        <v xml:space="preserve">-   </v>
      </c>
      <c r="I35" s="61"/>
    </row>
    <row r="36" spans="1:9" ht="21">
      <c r="A36" s="13"/>
      <c r="B36" s="123"/>
      <c r="C36" s="16">
        <v>16</v>
      </c>
      <c r="D36" s="35" t="s">
        <v>54</v>
      </c>
      <c r="E36" s="76"/>
      <c r="F36" s="69">
        <v>1000</v>
      </c>
      <c r="G36" s="15">
        <v>27580</v>
      </c>
      <c r="H36" s="43" t="str">
        <f t="shared" si="1"/>
        <v xml:space="preserve">-   </v>
      </c>
      <c r="I36" s="62" t="s">
        <v>189</v>
      </c>
    </row>
    <row r="37" spans="1:9" ht="21">
      <c r="A37" s="13"/>
      <c r="B37" s="124"/>
      <c r="C37" s="12"/>
      <c r="D37" s="89" t="s">
        <v>15</v>
      </c>
      <c r="E37" s="7">
        <v>320000</v>
      </c>
      <c r="F37" s="7">
        <f>SUM(F34:F36)</f>
        <v>1000</v>
      </c>
      <c r="G37" s="7">
        <f>SUM(G34:G36)</f>
        <v>27580</v>
      </c>
      <c r="H37" s="44" t="str">
        <f t="shared" si="1"/>
        <v xml:space="preserve">1.0 / 12 </v>
      </c>
      <c r="I37" s="63"/>
    </row>
    <row r="38" spans="1:9" ht="21">
      <c r="A38" s="13"/>
      <c r="B38" s="123" t="s">
        <v>56</v>
      </c>
      <c r="C38" s="19">
        <v>17</v>
      </c>
      <c r="D38" s="37" t="s">
        <v>57</v>
      </c>
      <c r="E38" s="74"/>
      <c r="F38" s="67">
        <v>478</v>
      </c>
      <c r="G38" s="67">
        <v>49605</v>
      </c>
      <c r="H38" s="41" t="str">
        <f t="shared" si="1"/>
        <v xml:space="preserve">-   </v>
      </c>
      <c r="I38" s="71" t="s">
        <v>190</v>
      </c>
    </row>
    <row r="39" spans="1:9" ht="21">
      <c r="A39" s="13"/>
      <c r="B39" s="123"/>
      <c r="C39" s="23">
        <v>18</v>
      </c>
      <c r="D39" s="36" t="s">
        <v>58</v>
      </c>
      <c r="E39" s="75"/>
      <c r="F39" s="68">
        <v>8556</v>
      </c>
      <c r="G39" s="68">
        <v>34137</v>
      </c>
      <c r="H39" s="42" t="str">
        <f t="shared" si="1"/>
        <v xml:space="preserve">-   </v>
      </c>
      <c r="I39" s="72" t="s">
        <v>191</v>
      </c>
    </row>
    <row r="40" spans="1:9" ht="21">
      <c r="A40" s="13"/>
      <c r="B40" s="123"/>
      <c r="C40" s="23">
        <v>19</v>
      </c>
      <c r="D40" s="36" t="s">
        <v>60</v>
      </c>
      <c r="E40" s="75"/>
      <c r="F40" s="68">
        <v>107320</v>
      </c>
      <c r="G40" s="68">
        <v>297231</v>
      </c>
      <c r="H40" s="42" t="str">
        <f t="shared" si="1"/>
        <v xml:space="preserve">-   </v>
      </c>
      <c r="I40" s="72"/>
    </row>
    <row r="41" spans="1:9" ht="21">
      <c r="A41" s="13"/>
      <c r="B41" s="123"/>
      <c r="C41" s="23">
        <v>20</v>
      </c>
      <c r="D41" s="36" t="s">
        <v>61</v>
      </c>
      <c r="E41" s="75"/>
      <c r="F41" s="68">
        <v>18459</v>
      </c>
      <c r="G41" s="68">
        <v>77318</v>
      </c>
      <c r="H41" s="42" t="str">
        <f t="shared" si="1"/>
        <v xml:space="preserve">-   </v>
      </c>
      <c r="I41" s="72"/>
    </row>
    <row r="42" spans="1:9" ht="21">
      <c r="A42" s="13"/>
      <c r="B42" s="123"/>
      <c r="C42" s="23">
        <v>21</v>
      </c>
      <c r="D42" s="36" t="s">
        <v>62</v>
      </c>
      <c r="E42" s="75"/>
      <c r="F42" s="68">
        <v>0</v>
      </c>
      <c r="G42" s="68">
        <v>34500</v>
      </c>
      <c r="H42" s="42" t="str">
        <f t="shared" si="1"/>
        <v xml:space="preserve">-   </v>
      </c>
      <c r="I42" s="72"/>
    </row>
    <row r="43" spans="1:9" ht="21">
      <c r="A43" s="13"/>
      <c r="B43" s="123"/>
      <c r="C43" s="23">
        <v>22</v>
      </c>
      <c r="D43" s="36" t="s">
        <v>63</v>
      </c>
      <c r="E43" s="75"/>
      <c r="F43" s="68">
        <v>0</v>
      </c>
      <c r="G43" s="68">
        <v>0</v>
      </c>
      <c r="H43" s="42" t="str">
        <f>IFERROR(IF(G43&gt;=E43*10,"-   ",TEXT(G43/E43*12,"0.0")&amp;" / 12 "),"-   ")</f>
        <v xml:space="preserve">-   </v>
      </c>
      <c r="I43" s="72"/>
    </row>
    <row r="44" spans="1:9" ht="21">
      <c r="A44" s="13"/>
      <c r="B44" s="123"/>
      <c r="C44" s="23">
        <v>23</v>
      </c>
      <c r="D44" s="36" t="s">
        <v>64</v>
      </c>
      <c r="E44" s="75"/>
      <c r="F44" s="68">
        <v>0</v>
      </c>
      <c r="G44" s="68">
        <v>0</v>
      </c>
      <c r="H44" s="42" t="str">
        <f t="shared" si="1"/>
        <v xml:space="preserve">-   </v>
      </c>
      <c r="I44" s="72"/>
    </row>
    <row r="45" spans="1:9" ht="21">
      <c r="A45" s="13"/>
      <c r="B45" s="123"/>
      <c r="C45" s="23">
        <v>24</v>
      </c>
      <c r="D45" s="36" t="s">
        <v>65</v>
      </c>
      <c r="E45" s="75"/>
      <c r="F45" s="68">
        <v>50000</v>
      </c>
      <c r="G45" s="68">
        <v>150000</v>
      </c>
      <c r="H45" s="42" t="str">
        <f t="shared" si="1"/>
        <v xml:space="preserve">-   </v>
      </c>
      <c r="I45" s="72"/>
    </row>
    <row r="46" spans="1:9" ht="21">
      <c r="A46" s="13"/>
      <c r="B46" s="123"/>
      <c r="C46" s="23">
        <v>25</v>
      </c>
      <c r="D46" s="36" t="s">
        <v>66</v>
      </c>
      <c r="E46" s="75"/>
      <c r="F46" s="68">
        <v>9000</v>
      </c>
      <c r="G46" s="68">
        <v>9000</v>
      </c>
      <c r="H46" s="42" t="str">
        <f t="shared" si="1"/>
        <v xml:space="preserve">-   </v>
      </c>
      <c r="I46" s="72" t="s">
        <v>192</v>
      </c>
    </row>
    <row r="47" spans="1:9" ht="21">
      <c r="A47" s="13"/>
      <c r="B47" s="123"/>
      <c r="C47" s="23">
        <v>26</v>
      </c>
      <c r="D47" s="36" t="s">
        <v>67</v>
      </c>
      <c r="E47" s="75"/>
      <c r="F47" s="68">
        <v>41250</v>
      </c>
      <c r="G47" s="68">
        <v>123750</v>
      </c>
      <c r="H47" s="42" t="str">
        <f t="shared" si="1"/>
        <v xml:space="preserve">-   </v>
      </c>
      <c r="I47" s="72" t="s">
        <v>156</v>
      </c>
    </row>
    <row r="48" spans="1:9" ht="21">
      <c r="A48" s="13"/>
      <c r="B48" s="123"/>
      <c r="C48" s="23">
        <v>27</v>
      </c>
      <c r="D48" s="36" t="s">
        <v>69</v>
      </c>
      <c r="E48" s="75"/>
      <c r="F48" s="68">
        <v>0</v>
      </c>
      <c r="G48" s="68">
        <v>0</v>
      </c>
      <c r="H48" s="42" t="str">
        <f t="shared" si="1"/>
        <v xml:space="preserve">-   </v>
      </c>
      <c r="I48" s="72"/>
    </row>
    <row r="49" spans="1:9" ht="21">
      <c r="A49" s="13"/>
      <c r="B49" s="123"/>
      <c r="C49" s="16">
        <v>28</v>
      </c>
      <c r="D49" s="35" t="s">
        <v>71</v>
      </c>
      <c r="E49" s="76"/>
      <c r="F49" s="69">
        <v>70135</v>
      </c>
      <c r="G49" s="69">
        <v>258090</v>
      </c>
      <c r="H49" s="43" t="str">
        <f t="shared" si="1"/>
        <v xml:space="preserve">-   </v>
      </c>
      <c r="I49" s="73" t="s">
        <v>193</v>
      </c>
    </row>
    <row r="50" spans="1:9" ht="21">
      <c r="A50" s="13"/>
      <c r="B50" s="124"/>
      <c r="C50" s="12"/>
      <c r="D50" s="89" t="s">
        <v>15</v>
      </c>
      <c r="E50" s="7">
        <v>4040000</v>
      </c>
      <c r="F50" s="7">
        <f>SUM(F38:F49)</f>
        <v>305198</v>
      </c>
      <c r="G50" s="7">
        <f>SUM(G38:G49)</f>
        <v>1033631</v>
      </c>
      <c r="H50" s="44" t="str">
        <f t="shared" si="1"/>
        <v xml:space="preserve">3.1 / 12 </v>
      </c>
      <c r="I50" s="63"/>
    </row>
    <row r="51" spans="1:9" ht="21">
      <c r="A51" s="13"/>
      <c r="B51" s="123" t="s">
        <v>73</v>
      </c>
      <c r="C51" s="19">
        <v>29</v>
      </c>
      <c r="D51" s="37" t="s">
        <v>74</v>
      </c>
      <c r="E51" s="18">
        <v>0</v>
      </c>
      <c r="F51" s="18">
        <v>0</v>
      </c>
      <c r="G51" s="18">
        <f>IF(ISNUMBER(#REF!),#REF!,0)</f>
        <v>0</v>
      </c>
      <c r="H51" s="41" t="str">
        <f t="shared" si="1"/>
        <v xml:space="preserve">-   </v>
      </c>
      <c r="I51" s="60"/>
    </row>
    <row r="52" spans="1:9" ht="21">
      <c r="A52" s="13"/>
      <c r="B52" s="123"/>
      <c r="C52" s="23">
        <v>30</v>
      </c>
      <c r="D52" s="36" t="s">
        <v>75</v>
      </c>
      <c r="E52" s="22">
        <v>0</v>
      </c>
      <c r="F52" s="22">
        <v>0</v>
      </c>
      <c r="G52" s="22">
        <f>IF(ISNUMBER(#REF!),#REF!,0)</f>
        <v>0</v>
      </c>
      <c r="H52" s="42" t="str">
        <f t="shared" si="1"/>
        <v xml:space="preserve">-   </v>
      </c>
      <c r="I52" s="61"/>
    </row>
    <row r="53" spans="1:9" ht="21">
      <c r="A53" s="13"/>
      <c r="B53" s="123"/>
      <c r="C53" s="16">
        <v>31</v>
      </c>
      <c r="D53" s="35" t="s">
        <v>76</v>
      </c>
      <c r="E53" s="15">
        <v>0</v>
      </c>
      <c r="F53" s="15">
        <v>0</v>
      </c>
      <c r="G53" s="15">
        <v>0</v>
      </c>
      <c r="H53" s="43" t="str">
        <f t="shared" si="1"/>
        <v xml:space="preserve">-   </v>
      </c>
      <c r="I53" s="62"/>
    </row>
    <row r="54" spans="1:9" ht="21">
      <c r="A54" s="13"/>
      <c r="B54" s="124"/>
      <c r="C54" s="12"/>
      <c r="D54" s="89" t="s">
        <v>15</v>
      </c>
      <c r="E54" s="7">
        <f>SUM(E51:E53)</f>
        <v>0</v>
      </c>
      <c r="F54" s="7">
        <f>SUM(F51:F53)</f>
        <v>0</v>
      </c>
      <c r="G54" s="7">
        <f>SUM(G51:G53)</f>
        <v>0</v>
      </c>
      <c r="H54" s="44" t="str">
        <f t="shared" si="1"/>
        <v xml:space="preserve">-   </v>
      </c>
      <c r="I54" s="63"/>
    </row>
    <row r="55" spans="1:9" ht="24" customHeight="1">
      <c r="A55" s="13"/>
      <c r="B55" s="10"/>
      <c r="C55" s="34" t="s">
        <v>77</v>
      </c>
      <c r="D55" s="8"/>
      <c r="E55" s="33">
        <f>SUM(E54,E50,E37,E33,E25,E21)</f>
        <v>12928000</v>
      </c>
      <c r="F55" s="33">
        <f>SUM(F54,F50,F37,F33,F25,F21)</f>
        <v>863192</v>
      </c>
      <c r="G55" s="33">
        <f>SUM(G54,G50,G37,G33,G25,G21)</f>
        <v>2772433</v>
      </c>
      <c r="H55" s="45" t="str">
        <f>IFERROR(IF(G55&gt;=E55*10,"-   ",TEXT(G55/E55*12,"0.0")&amp;" / 12 "),"-   ")</f>
        <v xml:space="preserve">2.6 / 12 </v>
      </c>
      <c r="I55" s="64"/>
    </row>
    <row r="56" spans="1:9" ht="9.9499999999999993" customHeight="1"/>
    <row r="57" spans="1:9">
      <c r="B57" s="10"/>
      <c r="C57" s="9" t="s">
        <v>79</v>
      </c>
      <c r="D57" s="8"/>
      <c r="E57" s="59">
        <f>E15-E55</f>
        <v>2372000</v>
      </c>
      <c r="F57" s="59">
        <f>F15-F55</f>
        <v>75011</v>
      </c>
      <c r="G57" s="59">
        <f>G15-G55</f>
        <v>45331</v>
      </c>
      <c r="H57" s="6"/>
      <c r="I57" s="94"/>
    </row>
    <row r="58" spans="1:9" ht="9.9499999999999993" customHeight="1"/>
    <row r="60" spans="1:9" ht="32.1" customHeight="1">
      <c r="A60" s="32" t="s">
        <v>80</v>
      </c>
    </row>
    <row r="61" spans="1:9" ht="29.25">
      <c r="A61" s="28"/>
      <c r="B61" s="27"/>
      <c r="C61" s="27"/>
      <c r="D61" s="58" t="s">
        <v>81</v>
      </c>
      <c r="E61" s="25" t="s">
        <v>82</v>
      </c>
      <c r="F61" s="25" t="s">
        <v>194</v>
      </c>
      <c r="G61" s="25" t="s">
        <v>195</v>
      </c>
      <c r="H61" s="25" t="s">
        <v>85</v>
      </c>
      <c r="I61" s="25" t="s">
        <v>86</v>
      </c>
    </row>
    <row r="62" spans="1:9" ht="21">
      <c r="A62" s="13"/>
      <c r="B62" s="125"/>
      <c r="C62" s="20">
        <v>1</v>
      </c>
      <c r="D62" s="19" t="s">
        <v>87</v>
      </c>
      <c r="E62" s="18">
        <v>88000</v>
      </c>
      <c r="F62" s="53">
        <v>2000</v>
      </c>
      <c r="G62" s="53">
        <v>0</v>
      </c>
      <c r="H62" s="22">
        <f t="shared" ref="H62:H65" si="2">E62+F62</f>
        <v>90000</v>
      </c>
      <c r="I62" s="60"/>
    </row>
    <row r="63" spans="1:9" ht="21">
      <c r="A63" s="13"/>
      <c r="B63" s="126"/>
      <c r="C63" s="50">
        <v>2</v>
      </c>
      <c r="D63" s="51" t="s">
        <v>88</v>
      </c>
      <c r="E63" s="52">
        <v>1400</v>
      </c>
      <c r="F63" s="54"/>
      <c r="G63" s="54"/>
      <c r="H63" s="22">
        <f t="shared" si="2"/>
        <v>1400</v>
      </c>
      <c r="I63" s="65"/>
    </row>
    <row r="64" spans="1:9" ht="21">
      <c r="A64" s="13"/>
      <c r="B64" s="126"/>
      <c r="C64" s="50">
        <v>3</v>
      </c>
      <c r="D64" s="51" t="s">
        <v>89</v>
      </c>
      <c r="E64" s="52">
        <v>43000</v>
      </c>
      <c r="F64" s="54"/>
      <c r="G64" s="54"/>
      <c r="H64" s="22">
        <f t="shared" si="2"/>
        <v>43000</v>
      </c>
      <c r="I64" s="65"/>
    </row>
    <row r="65" spans="1:9" ht="21">
      <c r="A65" s="13"/>
      <c r="B65" s="126"/>
      <c r="C65" s="50">
        <v>4</v>
      </c>
      <c r="D65" s="51" t="s">
        <v>90</v>
      </c>
      <c r="E65" s="52">
        <v>209384</v>
      </c>
      <c r="F65" s="54"/>
      <c r="G65" s="54"/>
      <c r="H65" s="22">
        <f t="shared" si="2"/>
        <v>209384</v>
      </c>
      <c r="I65" s="65"/>
    </row>
    <row r="66" spans="1:9" ht="21">
      <c r="A66" s="13"/>
      <c r="B66" s="126"/>
      <c r="C66" s="50">
        <v>5</v>
      </c>
      <c r="D66" s="51" t="s">
        <v>91</v>
      </c>
      <c r="E66" s="52">
        <v>265000</v>
      </c>
      <c r="F66" s="54">
        <v>9000</v>
      </c>
      <c r="G66" s="54"/>
      <c r="H66" s="22">
        <f>E66+F66</f>
        <v>274000</v>
      </c>
      <c r="I66" s="65"/>
    </row>
    <row r="67" spans="1:9" ht="21">
      <c r="A67" s="13"/>
      <c r="B67" s="126"/>
      <c r="C67" s="50">
        <v>6</v>
      </c>
      <c r="D67" s="51" t="s">
        <v>92</v>
      </c>
      <c r="E67" s="52">
        <v>27500</v>
      </c>
      <c r="F67" s="54"/>
      <c r="G67" s="54"/>
      <c r="H67" s="22">
        <f t="shared" ref="H67:H78" si="3">E67+F67</f>
        <v>27500</v>
      </c>
      <c r="I67" s="65"/>
    </row>
    <row r="68" spans="1:9" ht="21">
      <c r="A68" s="13"/>
      <c r="B68" s="126"/>
      <c r="C68" s="50">
        <v>7</v>
      </c>
      <c r="D68" s="51" t="s">
        <v>93</v>
      </c>
      <c r="E68" s="52">
        <v>97600</v>
      </c>
      <c r="F68" s="54">
        <v>3000</v>
      </c>
      <c r="G68" s="54"/>
      <c r="H68" s="22">
        <f t="shared" si="3"/>
        <v>100600</v>
      </c>
      <c r="I68" s="65"/>
    </row>
    <row r="69" spans="1:9" ht="21">
      <c r="A69" s="13"/>
      <c r="B69" s="127"/>
      <c r="C69" s="50">
        <v>8</v>
      </c>
      <c r="D69" s="23" t="s">
        <v>94</v>
      </c>
      <c r="E69" s="22">
        <v>10550</v>
      </c>
      <c r="F69" s="55"/>
      <c r="G69" s="55"/>
      <c r="H69" s="22">
        <f t="shared" si="3"/>
        <v>10550</v>
      </c>
      <c r="I69" s="61"/>
    </row>
    <row r="70" spans="1:9" ht="21">
      <c r="A70" s="13"/>
      <c r="B70" s="127"/>
      <c r="C70" s="50">
        <v>9</v>
      </c>
      <c r="D70" s="23" t="s">
        <v>95</v>
      </c>
      <c r="E70" s="22">
        <v>1000</v>
      </c>
      <c r="F70" s="55"/>
      <c r="G70" s="55"/>
      <c r="H70" s="22">
        <f>E70+F70-G70</f>
        <v>1000</v>
      </c>
      <c r="I70" s="61"/>
    </row>
    <row r="71" spans="1:9" ht="21">
      <c r="A71" s="13"/>
      <c r="B71" s="127"/>
      <c r="C71" s="50">
        <v>10</v>
      </c>
      <c r="D71" s="23" t="s">
        <v>96</v>
      </c>
      <c r="E71" s="22">
        <v>17000</v>
      </c>
      <c r="F71" s="55">
        <v>15000</v>
      </c>
      <c r="G71" s="55">
        <v>17000</v>
      </c>
      <c r="H71" s="22">
        <f t="shared" ref="H71" si="4">E71+F71-G71</f>
        <v>15000</v>
      </c>
      <c r="I71" s="61"/>
    </row>
    <row r="72" spans="1:9" ht="21">
      <c r="A72" s="13"/>
      <c r="B72" s="127"/>
      <c r="C72" s="50">
        <v>11</v>
      </c>
      <c r="D72" s="16" t="s">
        <v>98</v>
      </c>
      <c r="E72" s="15">
        <v>10000</v>
      </c>
      <c r="F72" s="56">
        <v>2000</v>
      </c>
      <c r="G72" s="56"/>
      <c r="H72" s="22">
        <f t="shared" si="3"/>
        <v>12000</v>
      </c>
      <c r="I72" s="62"/>
    </row>
    <row r="73" spans="1:9" ht="21">
      <c r="A73" s="13"/>
      <c r="B73" s="127"/>
      <c r="C73" s="50">
        <v>12</v>
      </c>
      <c r="D73" s="16" t="s">
        <v>99</v>
      </c>
      <c r="E73" s="15">
        <v>26748</v>
      </c>
      <c r="F73" s="56"/>
      <c r="G73" s="56"/>
      <c r="H73" s="22">
        <f t="shared" si="3"/>
        <v>26748</v>
      </c>
      <c r="I73" s="62"/>
    </row>
    <row r="74" spans="1:9" ht="21">
      <c r="A74" s="13"/>
      <c r="B74" s="127"/>
      <c r="C74" s="50">
        <v>13</v>
      </c>
      <c r="D74" s="16" t="s">
        <v>105</v>
      </c>
      <c r="E74" s="15">
        <v>65000</v>
      </c>
      <c r="F74" s="56"/>
      <c r="G74" s="56"/>
      <c r="H74" s="22">
        <f t="shared" si="3"/>
        <v>65000</v>
      </c>
      <c r="I74" s="85"/>
    </row>
    <row r="75" spans="1:9" ht="21">
      <c r="A75" s="13"/>
      <c r="B75" s="127"/>
      <c r="C75" s="50">
        <v>14</v>
      </c>
      <c r="D75" s="16" t="s">
        <v>107</v>
      </c>
      <c r="E75" s="15">
        <v>107000</v>
      </c>
      <c r="F75" s="56">
        <v>10000</v>
      </c>
      <c r="G75" s="56"/>
      <c r="H75" s="22">
        <f t="shared" si="3"/>
        <v>117000</v>
      </c>
      <c r="I75" s="85"/>
    </row>
    <row r="76" spans="1:9" ht="21">
      <c r="A76" s="13"/>
      <c r="B76" s="127"/>
      <c r="C76" s="50">
        <v>15</v>
      </c>
      <c r="D76" s="88" t="s">
        <v>115</v>
      </c>
      <c r="E76" s="15">
        <v>216490</v>
      </c>
      <c r="F76" s="56">
        <v>0</v>
      </c>
      <c r="G76" s="56"/>
      <c r="H76" s="22">
        <f t="shared" si="3"/>
        <v>216490</v>
      </c>
      <c r="I76" s="87"/>
    </row>
    <row r="77" spans="1:9" ht="21">
      <c r="A77" s="13"/>
      <c r="B77" s="127"/>
      <c r="C77" s="50">
        <v>16</v>
      </c>
      <c r="D77" s="88" t="s">
        <v>116</v>
      </c>
      <c r="E77" s="15">
        <v>33000</v>
      </c>
      <c r="F77" s="56">
        <v>12000</v>
      </c>
      <c r="G77" s="56"/>
      <c r="H77" s="22">
        <f t="shared" si="3"/>
        <v>45000</v>
      </c>
      <c r="I77" s="87"/>
    </row>
    <row r="78" spans="1:9" ht="21">
      <c r="A78" s="13"/>
      <c r="B78" s="127"/>
      <c r="C78" s="16">
        <v>17</v>
      </c>
      <c r="D78" s="16" t="s">
        <v>120</v>
      </c>
      <c r="E78" s="15">
        <v>406997</v>
      </c>
      <c r="F78" s="56">
        <v>2000</v>
      </c>
      <c r="G78" s="56"/>
      <c r="H78" s="22">
        <f t="shared" si="3"/>
        <v>408997</v>
      </c>
      <c r="I78" s="86"/>
    </row>
    <row r="79" spans="1:9" ht="24" customHeight="1">
      <c r="A79" s="1"/>
      <c r="B79" s="122"/>
      <c r="C79" s="34" t="s">
        <v>121</v>
      </c>
      <c r="D79" s="8"/>
      <c r="E79" s="7">
        <f>SUM(E62:E78)</f>
        <v>1625669</v>
      </c>
      <c r="F79" s="7">
        <f>SUM(F62:F78)</f>
        <v>55000</v>
      </c>
      <c r="G79" s="7">
        <f>SUM(G62:G78)</f>
        <v>17000</v>
      </c>
      <c r="H79" s="7">
        <f>SUM(H62:H78)</f>
        <v>1663669</v>
      </c>
      <c r="I79" s="63"/>
    </row>
    <row r="80" spans="1:9" ht="32.1" customHeight="1">
      <c r="A80" s="32"/>
      <c r="B80" s="31"/>
      <c r="C80" s="80"/>
      <c r="D80" s="81"/>
      <c r="E80" s="82"/>
      <c r="F80" s="82"/>
      <c r="G80" s="82"/>
      <c r="H80" s="82"/>
      <c r="I80" s="83"/>
    </row>
    <row r="81" spans="1:9" ht="32.1" customHeight="1">
      <c r="A81" s="32" t="s">
        <v>122</v>
      </c>
      <c r="B81" s="31"/>
      <c r="C81" s="80"/>
      <c r="D81" s="81"/>
      <c r="E81" s="82"/>
      <c r="F81" s="82"/>
      <c r="G81" s="82"/>
      <c r="H81" s="82"/>
      <c r="I81" s="83"/>
    </row>
    <row r="82" spans="1:9" ht="29.25">
      <c r="A82" s="13"/>
      <c r="B82" s="84"/>
      <c r="C82" s="27"/>
      <c r="D82" s="26" t="s">
        <v>3</v>
      </c>
      <c r="E82" s="25" t="s">
        <v>145</v>
      </c>
      <c r="F82" s="25" t="s">
        <v>185</v>
      </c>
      <c r="G82" s="25" t="s">
        <v>153</v>
      </c>
      <c r="H82" s="25" t="s">
        <v>7</v>
      </c>
      <c r="I82" s="25" t="s">
        <v>8</v>
      </c>
    </row>
    <row r="83" spans="1:9" ht="21" customHeight="1">
      <c r="A83" s="13"/>
      <c r="B83" s="128" t="s">
        <v>123</v>
      </c>
      <c r="C83" s="20">
        <v>1</v>
      </c>
      <c r="D83" s="19" t="s">
        <v>124</v>
      </c>
      <c r="E83" s="74">
        <v>3000000</v>
      </c>
      <c r="F83" s="18">
        <v>252000</v>
      </c>
      <c r="G83" s="18">
        <v>509000</v>
      </c>
      <c r="H83" s="41" t="str">
        <f>IFERROR(IF(G83&gt;=E83*10,"-   ",TEXT(G83/E83*12,"0.0")&amp;" / 12 "),"-   ")</f>
        <v xml:space="preserve">2.0 / 12 </v>
      </c>
      <c r="I83" s="70" t="s">
        <v>196</v>
      </c>
    </row>
    <row r="84" spans="1:9" ht="21">
      <c r="A84" s="13"/>
      <c r="B84" s="129"/>
      <c r="C84" s="24">
        <v>2</v>
      </c>
      <c r="D84" s="51" t="s">
        <v>126</v>
      </c>
      <c r="E84" s="78">
        <v>3000000</v>
      </c>
      <c r="F84" s="22">
        <v>0</v>
      </c>
      <c r="G84" s="22">
        <v>0</v>
      </c>
      <c r="H84" s="42" t="str">
        <f t="shared" ref="H84:H90" si="5">IFERROR(IF(G84&gt;=E84*10,"-   ",TEXT(G84/E84*12,"0.0")&amp;" / 12 "),"-   ")</f>
        <v xml:space="preserve">0.0 / 12 </v>
      </c>
      <c r="I84" s="21"/>
    </row>
    <row r="85" spans="1:9" ht="21">
      <c r="A85" s="13"/>
      <c r="B85" s="129"/>
      <c r="C85" s="17">
        <v>3</v>
      </c>
      <c r="D85" s="51" t="s">
        <v>127</v>
      </c>
      <c r="E85" s="78">
        <v>13000000</v>
      </c>
      <c r="F85" s="22">
        <v>0</v>
      </c>
      <c r="G85" s="22">
        <v>0</v>
      </c>
      <c r="H85" s="42" t="str">
        <f t="shared" si="5"/>
        <v xml:space="preserve">0.0 / 12 </v>
      </c>
      <c r="I85" s="90"/>
    </row>
    <row r="86" spans="1:9" ht="21">
      <c r="A86" s="13"/>
      <c r="B86" s="129"/>
      <c r="C86" s="17">
        <v>4</v>
      </c>
      <c r="D86" s="16" t="s">
        <v>128</v>
      </c>
      <c r="E86" s="76">
        <v>0</v>
      </c>
      <c r="F86" s="15">
        <v>0</v>
      </c>
      <c r="G86" s="15">
        <v>0</v>
      </c>
      <c r="H86" s="42" t="str">
        <f t="shared" si="5"/>
        <v xml:space="preserve">-   </v>
      </c>
      <c r="I86" s="14"/>
    </row>
    <row r="87" spans="1:9" ht="21.75" customHeight="1">
      <c r="A87" s="13"/>
      <c r="B87" s="130"/>
      <c r="C87" s="12"/>
      <c r="D87" s="89" t="s">
        <v>129</v>
      </c>
      <c r="E87" s="7">
        <f>SUM(E83:E86)</f>
        <v>19000000</v>
      </c>
      <c r="F87" s="7">
        <f>SUM(F83:F86)</f>
        <v>252000</v>
      </c>
      <c r="G87" s="7">
        <f>SUM(G83:G86)</f>
        <v>509000</v>
      </c>
      <c r="H87" s="44"/>
      <c r="I87" s="5"/>
    </row>
    <row r="88" spans="1:9" ht="21" customHeight="1">
      <c r="A88" s="13"/>
      <c r="B88" s="131" t="s">
        <v>130</v>
      </c>
      <c r="C88" s="20">
        <v>8</v>
      </c>
      <c r="D88" s="19" t="s">
        <v>131</v>
      </c>
      <c r="E88" s="74">
        <v>11220000</v>
      </c>
      <c r="F88" s="18">
        <v>0</v>
      </c>
      <c r="G88" s="18">
        <v>0</v>
      </c>
      <c r="H88" s="41" t="str">
        <f t="shared" si="5"/>
        <v xml:space="preserve">0.0 / 12 </v>
      </c>
      <c r="I88" s="91"/>
    </row>
    <row r="89" spans="1:9" ht="21.75" customHeight="1">
      <c r="A89" s="13"/>
      <c r="B89" s="132"/>
      <c r="C89" s="24">
        <v>9</v>
      </c>
      <c r="D89" s="23" t="s">
        <v>132</v>
      </c>
      <c r="E89" s="75">
        <v>7496004</v>
      </c>
      <c r="F89" s="22">
        <v>1790512</v>
      </c>
      <c r="G89" s="22">
        <v>3703086</v>
      </c>
      <c r="H89" s="42" t="str">
        <f t="shared" si="5"/>
        <v xml:space="preserve">5.9 / 12 </v>
      </c>
      <c r="I89" s="21"/>
    </row>
    <row r="90" spans="1:9" ht="21">
      <c r="A90" s="13"/>
      <c r="B90" s="132"/>
      <c r="C90" s="24">
        <v>10</v>
      </c>
      <c r="D90" s="77" t="s">
        <v>133</v>
      </c>
      <c r="E90" s="79">
        <v>0</v>
      </c>
      <c r="F90" s="22">
        <v>0</v>
      </c>
      <c r="G90" s="22">
        <v>0</v>
      </c>
      <c r="H90" s="42" t="str">
        <f t="shared" si="5"/>
        <v xml:space="preserve">-   </v>
      </c>
      <c r="I90" s="21"/>
    </row>
    <row r="91" spans="1:9" ht="21">
      <c r="A91" s="13"/>
      <c r="B91" s="124"/>
      <c r="C91" s="12"/>
      <c r="D91" s="89" t="s">
        <v>134</v>
      </c>
      <c r="E91" s="66">
        <f>SUM(E88:E90)</f>
        <v>18716004</v>
      </c>
      <c r="F91" s="7">
        <f>SUM(F88:F90)</f>
        <v>1790512</v>
      </c>
      <c r="G91" s="7">
        <f>SUM(G88:G90)</f>
        <v>3703086</v>
      </c>
      <c r="H91" s="44"/>
      <c r="I91" s="5"/>
    </row>
    <row r="92" spans="1:9" ht="21">
      <c r="A92" s="13"/>
    </row>
    <row r="93" spans="1:9" ht="32.1" customHeight="1">
      <c r="A93" s="32" t="s">
        <v>135</v>
      </c>
      <c r="B93" s="31"/>
      <c r="C93" s="80"/>
      <c r="D93" s="81"/>
      <c r="E93" s="82"/>
      <c r="F93" s="82"/>
      <c r="G93" s="82"/>
      <c r="H93" s="82"/>
      <c r="I93" s="121"/>
    </row>
    <row r="94" spans="1:9" s="100" customFormat="1" ht="32.1" customHeight="1">
      <c r="A94" s="95"/>
      <c r="B94" s="96"/>
      <c r="C94" s="97"/>
      <c r="D94" s="115"/>
      <c r="E94" s="116" t="s">
        <v>182</v>
      </c>
      <c r="F94" s="116" t="s">
        <v>197</v>
      </c>
      <c r="G94" s="116" t="s">
        <v>138</v>
      </c>
      <c r="H94" s="98"/>
      <c r="I94" s="99"/>
    </row>
    <row r="95" spans="1:9" s="102" customFormat="1">
      <c r="A95" s="101"/>
      <c r="D95" s="117" t="s">
        <v>139</v>
      </c>
      <c r="E95" s="118">
        <v>1839484</v>
      </c>
      <c r="F95" s="118">
        <v>1628998</v>
      </c>
      <c r="G95" s="118">
        <f t="shared" ref="G95:G97" si="6">F95-E95</f>
        <v>-210486</v>
      </c>
      <c r="H95" s="103"/>
      <c r="I95" s="104" t="s">
        <v>183</v>
      </c>
    </row>
    <row r="96" spans="1:9" s="102" customFormat="1">
      <c r="A96" s="101"/>
      <c r="D96" s="117" t="s">
        <v>140</v>
      </c>
      <c r="E96" s="118">
        <v>77206</v>
      </c>
      <c r="F96" s="118">
        <v>70484</v>
      </c>
      <c r="G96" s="118">
        <f t="shared" si="6"/>
        <v>-6722</v>
      </c>
      <c r="H96" s="103"/>
      <c r="I96" s="104" t="s">
        <v>165</v>
      </c>
    </row>
    <row r="97" spans="1:9" s="102" customFormat="1">
      <c r="A97" s="101"/>
      <c r="D97" s="110" t="s">
        <v>141</v>
      </c>
      <c r="E97" s="111">
        <v>64606</v>
      </c>
      <c r="F97" s="111">
        <v>333292</v>
      </c>
      <c r="G97" s="111">
        <f t="shared" si="6"/>
        <v>268686</v>
      </c>
      <c r="H97" s="103"/>
      <c r="I97" s="104"/>
    </row>
    <row r="98" spans="1:9" s="102" customFormat="1">
      <c r="A98" s="101"/>
      <c r="D98" s="109" t="s">
        <v>142</v>
      </c>
      <c r="E98" s="106">
        <v>2137074</v>
      </c>
      <c r="F98" s="106">
        <v>344362</v>
      </c>
      <c r="G98" s="106">
        <f>F98-E98</f>
        <v>-1792712</v>
      </c>
      <c r="H98" s="103"/>
      <c r="I98" s="104"/>
    </row>
    <row r="99" spans="1:9" s="102" customFormat="1">
      <c r="A99" s="101"/>
      <c r="D99" s="107" t="s">
        <v>143</v>
      </c>
      <c r="E99" s="108">
        <v>553364</v>
      </c>
      <c r="F99" s="108">
        <v>553364</v>
      </c>
      <c r="G99" s="108">
        <f>F99-E99</f>
        <v>0</v>
      </c>
      <c r="H99" s="103"/>
      <c r="I99" s="104"/>
    </row>
    <row r="100" spans="1:9" s="102" customFormat="1">
      <c r="A100" s="101"/>
      <c r="D100" s="105" t="s">
        <v>144</v>
      </c>
      <c r="E100" s="106">
        <f>SUM(E95:E99)</f>
        <v>4671734</v>
      </c>
      <c r="F100" s="106">
        <f>SUM(F95:F99)</f>
        <v>2930500</v>
      </c>
      <c r="G100" s="106">
        <f>SUM(G95:G99)</f>
        <v>-1741234</v>
      </c>
      <c r="H100" s="103"/>
      <c r="I100" s="104"/>
    </row>
  </sheetData>
  <mergeCells count="11">
    <mergeCell ref="B38:B50"/>
    <mergeCell ref="B51:B54"/>
    <mergeCell ref="B62:B78"/>
    <mergeCell ref="B83:B87"/>
    <mergeCell ref="B88:B91"/>
    <mergeCell ref="B34:B37"/>
    <mergeCell ref="B5:B8"/>
    <mergeCell ref="B9:B14"/>
    <mergeCell ref="B18:B21"/>
    <mergeCell ref="B22:B25"/>
    <mergeCell ref="B26:B33"/>
  </mergeCells>
  <phoneticPr fontId="24"/>
  <printOptions horizontalCentered="1"/>
  <pageMargins left="0.51181102362204722" right="0.51181102362204722" top="0.98425196850393704" bottom="0.19685039370078741" header="0.51181102362204722" footer="0.31496062992125984"/>
  <pageSetup paperSize="9" scale="61" fitToHeight="0" orientation="portrait" blackAndWhite="1" copies="6" r:id="rId1"/>
  <rowBreaks count="1" manualBreakCount="1">
    <brk id="5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会計報告202412</vt:lpstr>
      <vt:lpstr>会計報告202501</vt:lpstr>
      <vt:lpstr>会計報告202502</vt:lpstr>
      <vt:lpstr>会計報告202503</vt:lpstr>
      <vt:lpstr>Sheet1</vt:lpstr>
      <vt:lpstr>会計報告202412!Print_Area</vt:lpstr>
      <vt:lpstr>会計報告202501!Print_Area</vt:lpstr>
      <vt:lpstr>会計報告202502!Print_Area</vt:lpstr>
      <vt:lpstr>会計報告202503!Print_Area</vt:lpstr>
      <vt:lpstr>会計報告202412!Print_Titles</vt:lpstr>
      <vt:lpstr>会計報告202501!Print_Titles</vt:lpstr>
      <vt:lpstr>会計報告202502!Print_Titles</vt:lpstr>
      <vt:lpstr>会計報告202503!Print_Titles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湯浅晃弘</dc:creator>
  <cp:keywords/>
  <dc:description/>
  <cp:lastModifiedBy>TomomiIsobe</cp:lastModifiedBy>
  <cp:revision/>
  <dcterms:created xsi:type="dcterms:W3CDTF">2018-03-24T15:30:58Z</dcterms:created>
  <dcterms:modified xsi:type="dcterms:W3CDTF">2025-05-09T11:36:10Z</dcterms:modified>
  <cp:category/>
  <cp:contentStatus/>
</cp:coreProperties>
</file>